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mc:AlternateContent xmlns:mc="http://schemas.openxmlformats.org/markup-compatibility/2006">
    <mc:Choice Requires="x15">
      <x15ac:absPath xmlns:x15ac="http://schemas.microsoft.com/office/spreadsheetml/2010/11/ac" url="C:\Users\Elizabeth\Desktop\20200108_07in_KELT-07\"/>
    </mc:Choice>
  </mc:AlternateContent>
  <xr:revisionPtr revIDLastSave="0" documentId="13_ncr:1_{4BEC9668-9FF9-473F-9353-0ACD61631CD6}" xr6:coauthVersionLast="45" xr6:coauthVersionMax="45" xr10:uidLastSave="{00000000-0000-0000-0000-000000000000}"/>
  <bookViews>
    <workbookView xWindow="6300" yWindow="435" windowWidth="11032" windowHeight="12345" activeTab="1" xr2:uid="{00000000-000D-0000-FFFF-FFFF00000000}"/>
  </bookViews>
  <sheets>
    <sheet name="telescopeA" sheetId="8" r:id="rId1"/>
    <sheet name="07in" sheetId="4" r:id="rId2"/>
    <sheet name="links" sheetId="3" r:id="rId3"/>
    <sheet name="dropdown_options" sheetId="2" r:id="rId4"/>
  </sheets>
  <externalReferences>
    <externalReference r:id="rId5"/>
  </externalReferences>
  <definedNames>
    <definedName name="_xlnm.Print_Area" localSheetId="1">'07in'!$B$1:$K$68</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4" i="8" l="1"/>
  <c r="D44" i="8"/>
  <c r="D58" i="8" s="1"/>
  <c r="D61" i="8" s="1"/>
  <c r="D63" i="8" s="1"/>
  <c r="E43" i="8"/>
  <c r="D43" i="8"/>
  <c r="D22" i="8"/>
  <c r="D20" i="8"/>
  <c r="D12" i="8"/>
  <c r="E44" i="4" l="1"/>
  <c r="D44" i="4"/>
  <c r="D58" i="4" s="1"/>
  <c r="D61" i="4" s="1"/>
  <c r="D63" i="4" s="1"/>
  <c r="E43" i="4"/>
  <c r="D43" i="4"/>
  <c r="D22" i="4"/>
  <c r="D20" i="4"/>
  <c r="D1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Elizabeth Warner</author>
  </authors>
  <commentList>
    <comment ref="G20" authorId="0" shapeId="0" xr:uid="{00000000-0006-0000-0000-000001000000}">
      <text>
        <r>
          <rPr>
            <b/>
            <sz val="9"/>
            <color indexed="81"/>
            <rFont val="Tahoma"/>
            <family val="2"/>
          </rPr>
          <t>optional:</t>
        </r>
        <r>
          <rPr>
            <sz val="9"/>
            <color indexed="81"/>
            <rFont val="Tahoma"/>
            <family val="2"/>
          </rPr>
          <t xml:space="preserve"> since you convert the mid time, paste it here.
</t>
        </r>
      </text>
    </comment>
    <comment ref="G21" authorId="0" shapeId="0" xr:uid="{00000000-0006-0000-0000-000002000000}">
      <text>
        <r>
          <rPr>
            <b/>
            <sz val="9"/>
            <color indexed="81"/>
            <rFont val="Tahoma"/>
            <family val="2"/>
          </rPr>
          <t>optional:</t>
        </r>
        <r>
          <rPr>
            <sz val="9"/>
            <color indexed="81"/>
            <rFont val="Tahoma"/>
            <family val="2"/>
          </rPr>
          <t xml:space="preserve"> This I usually copy from the ETD site. After getting a list of predictions for a night, you click on a particular star and get the listing for the next days. The first in the list is usually the time you are observing and has the HJD value.
</t>
        </r>
      </text>
    </comment>
  </commentList>
</comments>
</file>

<file path=xl/sharedStrings.xml><?xml version="1.0" encoding="utf-8"?>
<sst xmlns="http://schemas.openxmlformats.org/spreadsheetml/2006/main" count="266" uniqueCount="137">
  <si>
    <t>Observer:</t>
  </si>
  <si>
    <t>Ingress:</t>
  </si>
  <si>
    <t>Egress:</t>
  </si>
  <si>
    <t>Exoplanet:</t>
  </si>
  <si>
    <t>RA:</t>
  </si>
  <si>
    <t>Dec:</t>
  </si>
  <si>
    <t>Readout noise (e-):</t>
  </si>
  <si>
    <t>Gain (e-/ADU):</t>
  </si>
  <si>
    <t>Dark current (e-/pixel/sec):</t>
  </si>
  <si>
    <t>Period (days):</t>
  </si>
  <si>
    <t>Aperture (mm):</t>
  </si>
  <si>
    <t>Focal length (mm):</t>
  </si>
  <si>
    <t>Image scale (arcsec/pixel):</t>
  </si>
  <si>
    <t>FOV (arcmin):</t>
  </si>
  <si>
    <t>Initial Settings:</t>
  </si>
  <si>
    <t>Final Settings:</t>
  </si>
  <si>
    <t xml:space="preserve">     Aperture radius:</t>
  </si>
  <si>
    <t xml:space="preserve">     Inner annulus radius:</t>
  </si>
  <si>
    <t xml:space="preserve">     Outer annulus radius:</t>
  </si>
  <si>
    <t>FWHM (arcseconds):</t>
  </si>
  <si>
    <t xml:space="preserve">     FWHM pixel multiplier:</t>
  </si>
  <si>
    <t>FWHM (pixels):</t>
  </si>
  <si>
    <t>Date of Observation (UT):</t>
  </si>
  <si>
    <t xml:space="preserve"> </t>
  </si>
  <si>
    <t>X</t>
  </si>
  <si>
    <t>Y</t>
  </si>
  <si>
    <t>Exposure time (secs):</t>
  </si>
  <si>
    <t>(click here)</t>
  </si>
  <si>
    <t>Host Star/Exoplanet Information:</t>
  </si>
  <si>
    <t>Item</t>
  </si>
  <si>
    <t>Limb darkening coefficients:</t>
  </si>
  <si>
    <t xml:space="preserve">    Quadratic LD u1:</t>
  </si>
  <si>
    <t xml:space="preserve">    Quadratic LD u2:</t>
  </si>
  <si>
    <t>Observing Location:</t>
  </si>
  <si>
    <t xml:space="preserve">     Latitude:</t>
  </si>
  <si>
    <t xml:space="preserve">     Longitude:</t>
  </si>
  <si>
    <t>Predicted midpoint:</t>
  </si>
  <si>
    <t>minutes</t>
  </si>
  <si>
    <t>Filter used:</t>
  </si>
  <si>
    <t>Make/model of CCD Camera:</t>
  </si>
  <si>
    <t>Link to Reference Paper (optional):</t>
  </si>
  <si>
    <t>V mag:</t>
  </si>
  <si>
    <t>Suggested range of comp stars:</t>
  </si>
  <si>
    <t>Approximate difference:</t>
  </si>
  <si>
    <t xml:space="preserve">     Altitude (m):</t>
  </si>
  <si>
    <t xml:space="preserve"> Tmid HJD</t>
  </si>
  <si>
    <t>from time conv page</t>
  </si>
  <si>
    <t>76 57 21.50</t>
  </si>
  <si>
    <t>39 00 07.50</t>
  </si>
  <si>
    <t>exoplanets.org/</t>
  </si>
  <si>
    <t>Comment</t>
  </si>
  <si>
    <t>Input</t>
  </si>
  <si>
    <t>Date /Time Information:</t>
  </si>
  <si>
    <t>astroutils.astronomy.ohio-state.edu/time/</t>
  </si>
  <si>
    <t>time standard:</t>
  </si>
  <si>
    <t>units</t>
  </si>
  <si>
    <t>additional notes</t>
  </si>
  <si>
    <t>Telescope make/model/type:</t>
  </si>
  <si>
    <t>Equipment Information:</t>
  </si>
  <si>
    <t>Observation Information:</t>
  </si>
  <si>
    <t># of science images (total):</t>
  </si>
  <si>
    <t># not used:</t>
  </si>
  <si>
    <t># used:</t>
  </si>
  <si>
    <t>Analysis Information:</t>
  </si>
  <si>
    <t>astroutils.astronomy.ohio-state.edu/exofast/limbdark.shtml</t>
  </si>
  <si>
    <t>6a</t>
  </si>
  <si>
    <t>8a</t>
  </si>
  <si>
    <t>10a</t>
  </si>
  <si>
    <t>11a</t>
  </si>
  <si>
    <t>25a</t>
  </si>
  <si>
    <t>25b</t>
  </si>
  <si>
    <t>33a</t>
  </si>
  <si>
    <t>34a</t>
  </si>
  <si>
    <t>non-linear point (ADUs):</t>
  </si>
  <si>
    <t>unbinned</t>
  </si>
  <si>
    <t>No. of pixels:</t>
  </si>
  <si>
    <t>Pixel size (microns):</t>
  </si>
  <si>
    <t>Binning used:</t>
  </si>
  <si>
    <t>var2.astro.cz/ETD/predictions.php</t>
  </si>
  <si>
    <t>target details:</t>
  </si>
  <si>
    <t>time conversion:</t>
  </si>
  <si>
    <t>limb darkening:</t>
  </si>
  <si>
    <t>Elong:</t>
  </si>
  <si>
    <t>283 02 38.5</t>
  </si>
  <si>
    <t>DD</t>
  </si>
  <si>
    <t>HMS</t>
  </si>
  <si>
    <t>13a</t>
  </si>
  <si>
    <t>SBIG ST-10XME</t>
  </si>
  <si>
    <t>AP 7" refractor</t>
  </si>
  <si>
    <t>why not used ==&gt;</t>
  </si>
  <si>
    <r>
      <t>R</t>
    </r>
    <r>
      <rPr>
        <vertAlign val="subscript"/>
        <sz val="12"/>
        <color theme="1"/>
        <rFont val="Calibri"/>
        <family val="2"/>
        <scheme val="minor"/>
      </rPr>
      <t>*</t>
    </r>
    <r>
      <rPr>
        <sz val="12"/>
        <color theme="1"/>
        <rFont val="Calibri"/>
        <family val="2"/>
        <scheme val="minor"/>
      </rPr>
      <t>:</t>
    </r>
  </si>
  <si>
    <r>
      <t>T</t>
    </r>
    <r>
      <rPr>
        <vertAlign val="subscript"/>
        <sz val="12"/>
        <color theme="1"/>
        <rFont val="Calibri"/>
        <family val="2"/>
        <scheme val="minor"/>
      </rPr>
      <t xml:space="preserve"> eff</t>
    </r>
    <r>
      <rPr>
        <sz val="12"/>
        <color theme="1"/>
        <rFont val="Calibri"/>
        <family val="2"/>
        <scheme val="minor"/>
      </rPr>
      <t xml:space="preserve"> :</t>
    </r>
  </si>
  <si>
    <t>drop down options</t>
  </si>
  <si>
    <t>time standard</t>
  </si>
  <si>
    <t>HJD_UTC</t>
  </si>
  <si>
    <t>BJD_TDB</t>
  </si>
  <si>
    <t>filters</t>
  </si>
  <si>
    <r>
      <t>Model fit midpoint (T</t>
    </r>
    <r>
      <rPr>
        <vertAlign val="subscript"/>
        <sz val="12"/>
        <color theme="1"/>
        <rFont val="Calibri"/>
        <family val="2"/>
        <scheme val="minor"/>
      </rPr>
      <t>c</t>
    </r>
    <r>
      <rPr>
        <sz val="12"/>
        <color theme="1"/>
        <rFont val="Calibri"/>
        <family val="2"/>
        <scheme val="minor"/>
      </rPr>
      <t>):</t>
    </r>
  </si>
  <si>
    <t>instructions</t>
  </si>
  <si>
    <t>Use the website to find the needed info and copy/paste the values (as text only).</t>
  </si>
  <si>
    <t>Enter your site coordinates as dd mm ss.s in Column D and the decimal coordinates in Col E.</t>
  </si>
  <si>
    <t>dd mm ss.s</t>
  </si>
  <si>
    <t>dd.d</t>
  </si>
  <si>
    <t>Enter your equipment information. A sample set of values is input already.</t>
  </si>
  <si>
    <t>After observing, fill this in.</t>
  </si>
  <si>
    <t>To get the Ingress and Egress, COPY the start, mid, end times from the (ETD or other) prediction (see sample right) over to the utility (use the UTC2BJD applet). Format as YYYY MM DD HH MM SS, with each one on a line (left box on page). Use your location information (below) and the star coordinates (above) in the form on the right side (of page).</t>
  </si>
  <si>
    <t>SAMPLE:</t>
  </si>
  <si>
    <t>If observing a known exoplanet transit, go to  the webpage and select the planet, fill in the T(eff) (top of sheet), and which filter you used to get the Limb Darkening u1 and u2 values.
The initial FWHM settings (rows 33-36) are retrieved from AIJ by opening an image, clicking on a star, and then under "Analyse," select "plot seeing profile." Record the actual settings used in rows 37-39.</t>
  </si>
  <si>
    <t>predictions:</t>
  </si>
  <si>
    <t>aaa</t>
  </si>
  <si>
    <t>fff</t>
  </si>
  <si>
    <t>make/model</t>
  </si>
  <si>
    <t>gain</t>
  </si>
  <si>
    <t>readout</t>
  </si>
  <si>
    <t>dark</t>
  </si>
  <si>
    <t>nonlinear</t>
  </si>
  <si>
    <t>###</t>
  </si>
  <si>
    <t>x</t>
  </si>
  <si>
    <t>y</t>
  </si>
  <si>
    <t>required</t>
  </si>
  <si>
    <t>optional</t>
  </si>
  <si>
    <t>BJD-TDB</t>
  </si>
  <si>
    <t>from Czech pred page (see sample)</t>
  </si>
  <si>
    <t>pre-filled</t>
  </si>
  <si>
    <t>COLOR CODE</t>
  </si>
  <si>
    <t>post-obs</t>
  </si>
  <si>
    <t>KELT-07</t>
  </si>
  <si>
    <t>Samuel, Kelin, Elizabeth</t>
  </si>
  <si>
    <t>05 13 10.9</t>
  </si>
  <si>
    <t>+33 19 05.4</t>
  </si>
  <si>
    <t>05 14 28.4</t>
  </si>
  <si>
    <t>+33 20 21</t>
  </si>
  <si>
    <t>2.7347749 ± 3.9×10-6</t>
  </si>
  <si>
    <t>1.732 +0.043/-0.045</t>
  </si>
  <si>
    <t>6789 +50/-49</t>
  </si>
  <si>
    <t>2020-01-08/09</t>
  </si>
  <si>
    <t>Sloan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</si>
</sst>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0"/>
    <numFmt numFmtId="165" formatCode="0.0"/>
    <numFmt numFmtId="166" formatCode="0.0000000000"/>
    <numFmt numFmtId="167" formatCode="0.0000"/>
    <numFmt numFmtId="168" formatCode="yyyy\-mm\-dd"/>
  </numFmts>
  <fonts count="29" x14ac:knownFonts="1">
    <font>
      <sz val="11"/>
      <color theme="1"/>
      <name val="Calibri"/>
      <family val="2"/>
      <scheme val="minor"/>
    </font>
    <font>
      <u/>
      <sz val="11"/>
      <color theme="10"/>
      <name val="Calibri"/>
      <family val="2"/>
      <scheme val="minor"/>
    </font>
    <font>
      <sz val="12"/>
      <color theme="1"/>
      <name val="Calibri"/>
      <family val="2"/>
      <scheme val="minor"/>
    </font>
    <font>
      <b/>
      <sz val="12"/>
      <color theme="1"/>
      <name val="Calibri"/>
      <family val="2"/>
      <scheme val="minor"/>
    </font>
    <font>
      <u/>
      <sz val="12"/>
      <color theme="1"/>
      <name val="Calibri"/>
      <family val="2"/>
      <scheme val="minor"/>
    </font>
    <font>
      <u/>
      <sz val="12"/>
      <color theme="10"/>
      <name val="Calibri"/>
      <family val="2"/>
      <scheme val="minor"/>
    </font>
    <font>
      <vertAlign val="subscript"/>
      <sz val="12"/>
      <color theme="1"/>
      <name val="Calibri"/>
      <family val="2"/>
      <scheme val="minor"/>
    </font>
    <font>
      <sz val="12"/>
      <color rgb="FF000000"/>
      <name val="Calibri"/>
      <family val="2"/>
      <scheme val="minor"/>
    </font>
    <font>
      <b/>
      <u/>
      <sz val="12"/>
      <color theme="1"/>
      <name val="Calibri"/>
      <family val="2"/>
      <scheme val="minor"/>
    </font>
    <font>
      <sz val="12"/>
      <name val="Calibri"/>
      <family val="2"/>
      <scheme val="minor"/>
    </font>
    <font>
      <i/>
      <sz val="12"/>
      <color theme="1"/>
      <name val="Calibri"/>
      <family val="2"/>
      <scheme val="minor"/>
    </font>
    <font>
      <sz val="10"/>
      <name val="Arial"/>
      <family val="2"/>
    </font>
    <font>
      <u/>
      <sz val="10"/>
      <color indexed="12"/>
      <name val="Arial"/>
      <family val="2"/>
    </font>
    <font>
      <b/>
      <sz val="10"/>
      <color theme="1"/>
      <name val="Calibri"/>
      <family val="2"/>
      <scheme val="minor"/>
    </font>
    <font>
      <sz val="10"/>
      <color theme="1"/>
      <name val="Calibri"/>
      <family val="2"/>
      <scheme val="minor"/>
    </font>
    <font>
      <b/>
      <sz val="16"/>
      <color theme="1"/>
      <name val="Calibri"/>
      <family val="2"/>
      <scheme val="minor"/>
    </font>
    <font>
      <b/>
      <u/>
      <sz val="16"/>
      <color rgb="FF000000"/>
      <name val="Calibri"/>
      <family val="2"/>
      <scheme val="minor"/>
    </font>
    <font>
      <b/>
      <u/>
      <sz val="16"/>
      <color theme="1"/>
      <name val="Calibri"/>
      <family val="2"/>
      <scheme val="minor"/>
    </font>
    <font>
      <b/>
      <sz val="9"/>
      <color indexed="81"/>
      <name val="Tahoma"/>
      <family val="2"/>
    </font>
    <font>
      <sz val="9"/>
      <color indexed="81"/>
      <name val="Tahoma"/>
      <family val="2"/>
    </font>
    <font>
      <b/>
      <sz val="12"/>
      <color rgb="FFFF0000"/>
      <name val="Calibri"/>
      <family val="2"/>
      <scheme val="minor"/>
    </font>
    <font>
      <b/>
      <sz val="12"/>
      <color indexed="10"/>
      <name val="Calibri"/>
      <family val="2"/>
      <scheme val="minor"/>
    </font>
    <font>
      <b/>
      <sz val="12"/>
      <color rgb="FF33CC33"/>
      <name val="Calibri"/>
      <family val="2"/>
      <scheme val="minor"/>
    </font>
    <font>
      <i/>
      <sz val="12"/>
      <color indexed="8"/>
      <name val="Calibri"/>
      <family val="2"/>
      <scheme val="minor"/>
    </font>
    <font>
      <sz val="12"/>
      <color rgb="FF0000FF"/>
      <name val="Calibri"/>
      <family val="2"/>
      <scheme val="minor"/>
    </font>
    <font>
      <b/>
      <sz val="12"/>
      <color rgb="FF0000FF"/>
      <name val="Calibri"/>
      <family val="2"/>
      <scheme val="minor"/>
    </font>
    <font>
      <b/>
      <sz val="12"/>
      <color indexed="12"/>
      <name val="Calibri"/>
      <family val="2"/>
      <scheme val="minor"/>
    </font>
    <font>
      <b/>
      <sz val="12"/>
      <color rgb="FFFF9900"/>
      <name val="Calibri"/>
      <family val="2"/>
      <scheme val="minor"/>
    </font>
    <font>
      <b/>
      <sz val="16"/>
      <color rgb="FFFF0000"/>
      <name val="Calibri"/>
      <family val="2"/>
      <scheme val="minor"/>
    </font>
  </fonts>
  <fills count="11">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rgb="FFD8C5FF"/>
        <bgColor indexed="64"/>
      </patternFill>
    </fill>
    <fill>
      <patternFill patternType="solid">
        <fgColor theme="6" tint="0.79998168889431442"/>
        <bgColor indexed="64"/>
      </patternFill>
    </fill>
    <fill>
      <patternFill patternType="solid">
        <fgColor rgb="FFFFF2CC"/>
        <bgColor indexed="64"/>
      </patternFill>
    </fill>
    <fill>
      <patternFill patternType="solid">
        <fgColor rgb="FFD9E1F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indexed="64"/>
      </right>
      <top/>
      <bottom style="thin">
        <color indexed="64"/>
      </bottom>
      <diagonal/>
    </border>
    <border>
      <left style="hair">
        <color auto="1"/>
      </left>
      <right style="hair">
        <color auto="1"/>
      </right>
      <top style="hair">
        <color auto="1"/>
      </top>
      <bottom style="hair">
        <color auto="1"/>
      </bottom>
      <diagonal/>
    </border>
    <border>
      <left style="double">
        <color rgb="FF7030A0"/>
      </left>
      <right style="double">
        <color rgb="FF7030A0"/>
      </right>
      <top style="double">
        <color rgb="FF7030A0"/>
      </top>
      <bottom/>
      <diagonal/>
    </border>
    <border>
      <left style="double">
        <color rgb="FF7030A0"/>
      </left>
      <right style="double">
        <color rgb="FF7030A0"/>
      </right>
      <top/>
      <bottom/>
      <diagonal/>
    </border>
    <border>
      <left style="double">
        <color rgb="FF7030A0"/>
      </left>
      <right style="double">
        <color rgb="FF7030A0"/>
      </right>
      <top/>
      <bottom style="double">
        <color rgb="FF7030A0"/>
      </bottom>
      <diagonal/>
    </border>
  </borders>
  <cellStyleXfs count="4">
    <xf numFmtId="0" fontId="0" fillId="0" borderId="0"/>
    <xf numFmtId="0" fontId="1" fillId="0" borderId="0" applyNumberFormat="0" applyFill="0" applyBorder="0" applyAlignment="0" applyProtection="0"/>
    <xf numFmtId="0" fontId="11" fillId="0" borderId="0"/>
    <xf numFmtId="0" fontId="12" fillId="0" borderId="0" applyNumberFormat="0" applyFill="0" applyBorder="0" applyAlignment="0" applyProtection="0">
      <alignment vertical="top"/>
      <protection locked="0"/>
    </xf>
  </cellStyleXfs>
  <cellXfs count="110">
    <xf numFmtId="0" fontId="0" fillId="0" borderId="0" xfId="0"/>
    <xf numFmtId="0" fontId="4" fillId="0" borderId="0" xfId="0" applyFont="1" applyAlignment="1" applyProtection="1">
      <alignment horizontal="center" vertical="center"/>
    </xf>
    <xf numFmtId="0" fontId="2" fillId="0" borderId="0" xfId="0" applyFont="1" applyAlignment="1" applyProtection="1">
      <alignment horizontal="center" vertical="center"/>
    </xf>
    <xf numFmtId="0" fontId="2" fillId="0" borderId="0" xfId="0" applyFont="1" applyAlignment="1" applyProtection="1">
      <alignment horizontal="right" vertical="center"/>
    </xf>
    <xf numFmtId="0" fontId="8" fillId="0" borderId="0" xfId="0" applyFont="1" applyFill="1" applyAlignment="1" applyProtection="1">
      <alignment horizontal="center" vertical="center"/>
    </xf>
    <xf numFmtId="0" fontId="2" fillId="0" borderId="2" xfId="0" applyFont="1" applyBorder="1" applyAlignment="1" applyProtection="1">
      <alignment horizontal="center" vertical="center"/>
      <protection locked="0"/>
    </xf>
    <xf numFmtId="0" fontId="2" fillId="0" borderId="0" xfId="0" applyFont="1" applyFill="1" applyAlignment="1" applyProtection="1">
      <alignment horizontal="right" vertical="center"/>
    </xf>
    <xf numFmtId="0" fontId="2" fillId="3" borderId="0" xfId="0" applyFont="1" applyFill="1" applyAlignment="1" applyProtection="1">
      <alignment horizontal="right" vertical="center"/>
    </xf>
    <xf numFmtId="0" fontId="3" fillId="3" borderId="0" xfId="0" applyFont="1" applyFill="1" applyAlignment="1" applyProtection="1">
      <alignment horizontal="right" vertical="center"/>
    </xf>
    <xf numFmtId="0" fontId="2" fillId="2" borderId="2" xfId="0" applyFont="1" applyFill="1" applyBorder="1" applyAlignment="1" applyProtection="1">
      <alignment horizontal="center" vertical="center"/>
      <protection locked="0"/>
    </xf>
    <xf numFmtId="0" fontId="3" fillId="4" borderId="0" xfId="0" applyFont="1" applyFill="1" applyAlignment="1" applyProtection="1">
      <alignment horizontal="right" vertical="center"/>
    </xf>
    <xf numFmtId="0" fontId="2" fillId="4" borderId="0" xfId="0" applyFont="1" applyFill="1" applyAlignment="1" applyProtection="1">
      <alignment horizontal="right" vertical="center"/>
    </xf>
    <xf numFmtId="0" fontId="2" fillId="4" borderId="0" xfId="0" applyFont="1" applyFill="1" applyAlignment="1" applyProtection="1">
      <alignment horizontal="right" vertical="center" wrapText="1"/>
    </xf>
    <xf numFmtId="22" fontId="2" fillId="4" borderId="0" xfId="0" applyNumberFormat="1" applyFont="1" applyFill="1" applyAlignment="1" applyProtection="1">
      <alignment horizontal="right" vertical="center"/>
      <protection locked="0"/>
    </xf>
    <xf numFmtId="14" fontId="2" fillId="0" borderId="2" xfId="0" applyNumberFormat="1" applyFont="1" applyBorder="1" applyAlignment="1" applyProtection="1">
      <alignment horizontal="center" vertical="center"/>
      <protection locked="0"/>
    </xf>
    <xf numFmtId="0" fontId="3" fillId="5" borderId="3" xfId="0" applyFont="1" applyFill="1" applyBorder="1" applyAlignment="1" applyProtection="1">
      <alignment horizontal="center" vertical="center"/>
    </xf>
    <xf numFmtId="0" fontId="8" fillId="0" borderId="0" xfId="0" applyFont="1" applyAlignment="1" applyProtection="1">
      <alignment horizontal="center" vertical="center"/>
      <protection locked="0"/>
    </xf>
    <xf numFmtId="0" fontId="3" fillId="5" borderId="7" xfId="0" applyFont="1" applyFill="1" applyBorder="1" applyAlignment="1" applyProtection="1">
      <alignment horizontal="center" vertical="center"/>
    </xf>
    <xf numFmtId="0" fontId="2" fillId="0" borderId="4"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2" fontId="2" fillId="2" borderId="6" xfId="0" applyNumberFormat="1" applyFont="1" applyFill="1" applyBorder="1" applyAlignment="1" applyProtection="1">
      <alignment horizontal="center" vertical="center"/>
    </xf>
    <xf numFmtId="2" fontId="2" fillId="2" borderId="9" xfId="0" applyNumberFormat="1" applyFont="1" applyFill="1" applyBorder="1" applyAlignment="1" applyProtection="1">
      <alignment horizontal="center" vertical="center"/>
    </xf>
    <xf numFmtId="0" fontId="10" fillId="4" borderId="0" xfId="0" applyFont="1" applyFill="1" applyAlignment="1" applyProtection="1">
      <alignment horizontal="right" vertical="center"/>
    </xf>
    <xf numFmtId="1" fontId="2" fillId="0" borderId="2" xfId="0" applyNumberFormat="1" applyFont="1" applyFill="1" applyBorder="1" applyAlignment="1" applyProtection="1">
      <alignment horizontal="center" vertical="center"/>
    </xf>
    <xf numFmtId="0" fontId="2" fillId="0" borderId="3" xfId="0" applyFont="1" applyBorder="1" applyAlignment="1" applyProtection="1">
      <alignment horizontal="center" vertical="center"/>
      <protection locked="0"/>
    </xf>
    <xf numFmtId="1" fontId="2" fillId="2" borderId="1" xfId="0" applyNumberFormat="1" applyFont="1" applyFill="1" applyBorder="1" applyAlignment="1" applyProtection="1">
      <alignment horizontal="center" vertical="center"/>
    </xf>
    <xf numFmtId="1" fontId="2" fillId="0" borderId="3" xfId="0" applyNumberFormat="1"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6" borderId="3" xfId="0" applyFont="1" applyFill="1" applyBorder="1" applyAlignment="1" applyProtection="1">
      <alignment horizontal="center" vertical="center"/>
      <protection locked="0"/>
    </xf>
    <xf numFmtId="0" fontId="5" fillId="7" borderId="0" xfId="1" applyFont="1" applyFill="1" applyAlignment="1" applyProtection="1">
      <alignment horizontal="center" vertical="center"/>
      <protection locked="0"/>
    </xf>
    <xf numFmtId="2" fontId="2" fillId="2" borderId="2" xfId="0" applyNumberFormat="1" applyFont="1" applyFill="1" applyBorder="1" applyAlignment="1" applyProtection="1">
      <alignment horizontal="center" vertical="center"/>
    </xf>
    <xf numFmtId="2" fontId="2" fillId="2" borderId="4" xfId="0" applyNumberFormat="1" applyFont="1" applyFill="1" applyBorder="1" applyAlignment="1" applyProtection="1">
      <alignment horizontal="center" vertical="center"/>
    </xf>
    <xf numFmtId="0" fontId="1" fillId="0" borderId="0" xfId="1" applyFont="1"/>
    <xf numFmtId="0" fontId="1" fillId="0" borderId="0" xfId="1" applyFont="1" applyFill="1" applyAlignment="1" applyProtection="1">
      <alignment horizontal="left" vertical="center"/>
      <protection locked="0"/>
    </xf>
    <xf numFmtId="0" fontId="2" fillId="0" borderId="0" xfId="0" applyFont="1" applyAlignment="1">
      <alignment horizontal="right"/>
    </xf>
    <xf numFmtId="0" fontId="2" fillId="0" borderId="0" xfId="0" applyFont="1" applyAlignment="1">
      <alignment horizontal="right" vertical="center"/>
    </xf>
    <xf numFmtId="0" fontId="2" fillId="0" borderId="0" xfId="0" applyFont="1" applyFill="1" applyAlignment="1" applyProtection="1">
      <alignment horizontal="center" vertical="center"/>
      <protection locked="0"/>
    </xf>
    <xf numFmtId="49" fontId="2" fillId="0" borderId="2" xfId="0" applyNumberFormat="1" applyFont="1" applyBorder="1" applyAlignment="1" applyProtection="1">
      <alignment horizontal="center" vertical="center"/>
      <protection locked="0"/>
    </xf>
    <xf numFmtId="49" fontId="2" fillId="0" borderId="3" xfId="0" applyNumberFormat="1" applyFont="1" applyBorder="1" applyAlignment="1" applyProtection="1">
      <alignment horizontal="center" vertical="center"/>
      <protection locked="0"/>
    </xf>
    <xf numFmtId="0" fontId="5" fillId="0" borderId="1" xfId="1" applyFont="1" applyBorder="1" applyAlignment="1" applyProtection="1">
      <alignment horizontal="center" vertical="center"/>
      <protection locked="0"/>
    </xf>
    <xf numFmtId="0" fontId="5" fillId="0" borderId="0" xfId="1" applyFont="1" applyFill="1" applyAlignment="1" applyProtection="1">
      <alignment horizontal="left" vertical="center"/>
      <protection locked="0"/>
    </xf>
    <xf numFmtId="166" fontId="5" fillId="0" borderId="0" xfId="1" applyNumberFormat="1" applyFont="1" applyAlignment="1" applyProtection="1">
      <alignment horizontal="left" vertical="center"/>
      <protection locked="0"/>
    </xf>
    <xf numFmtId="0" fontId="5" fillId="0" borderId="0" xfId="1" applyFont="1" applyAlignment="1" applyProtection="1">
      <alignment horizontal="left" vertical="center"/>
      <protection locked="0"/>
    </xf>
    <xf numFmtId="0" fontId="9" fillId="0" borderId="3" xfId="1" applyFont="1" applyBorder="1" applyAlignment="1">
      <alignment horizontal="center" vertical="center"/>
    </xf>
    <xf numFmtId="0" fontId="3" fillId="0" borderId="0" xfId="0" applyFont="1" applyAlignment="1" applyProtection="1">
      <alignment horizontal="center" vertical="center"/>
    </xf>
    <xf numFmtId="0" fontId="3" fillId="0" borderId="0" xfId="0" applyFont="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5" fillId="0" borderId="0" xfId="1" applyFont="1" applyBorder="1" applyAlignment="1" applyProtection="1">
      <alignment horizontal="center" vertical="center"/>
      <protection locked="0"/>
    </xf>
    <xf numFmtId="0" fontId="7" fillId="0" borderId="3" xfId="0" applyFont="1" applyBorder="1" applyAlignment="1">
      <alignment horizontal="center" vertical="center"/>
    </xf>
    <xf numFmtId="164" fontId="2" fillId="2" borderId="1" xfId="0" applyNumberFormat="1" applyFont="1" applyFill="1" applyBorder="1" applyAlignment="1" applyProtection="1">
      <alignment horizontal="center" vertical="center"/>
      <protection locked="0"/>
    </xf>
    <xf numFmtId="0" fontId="7" fillId="0" borderId="7" xfId="0" applyFont="1" applyBorder="1" applyAlignment="1">
      <alignment horizontal="center" vertical="center"/>
    </xf>
    <xf numFmtId="165" fontId="2" fillId="2" borderId="1" xfId="0" applyNumberFormat="1"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2" fontId="2" fillId="0" borderId="0" xfId="0" applyNumberFormat="1" applyFont="1" applyFill="1" applyAlignment="1" applyProtection="1">
      <alignment horizontal="center" vertical="center"/>
    </xf>
    <xf numFmtId="0" fontId="2" fillId="0" borderId="0" xfId="0" applyFont="1" applyAlignment="1">
      <alignment horizontal="center" vertical="center"/>
    </xf>
    <xf numFmtId="166" fontId="5" fillId="7" borderId="0" xfId="1" applyNumberFormat="1" applyFont="1" applyFill="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pplyProtection="1">
      <alignment horizontal="left" vertical="center"/>
      <protection locked="0"/>
    </xf>
    <xf numFmtId="166" fontId="2" fillId="0" borderId="0" xfId="0" applyNumberFormat="1" applyFont="1" applyAlignment="1" applyProtection="1">
      <alignment horizontal="left" vertical="center"/>
      <protection locked="0"/>
    </xf>
    <xf numFmtId="0" fontId="13" fillId="0" borderId="0" xfId="0" applyFont="1" applyAlignment="1" applyProtection="1">
      <alignment horizontal="center"/>
    </xf>
    <xf numFmtId="0" fontId="2" fillId="0" borderId="0" xfId="0" applyFont="1" applyFill="1" applyAlignment="1" applyProtection="1">
      <alignment horizontal="left" vertical="center"/>
      <protection locked="0"/>
    </xf>
    <xf numFmtId="2" fontId="9" fillId="8" borderId="0" xfId="0" applyNumberFormat="1" applyFont="1" applyFill="1" applyAlignment="1">
      <alignment horizontal="center" vertical="center"/>
    </xf>
    <xf numFmtId="0" fontId="2" fillId="8" borderId="0" xfId="0" applyFont="1" applyFill="1" applyAlignment="1" applyProtection="1">
      <alignment horizontal="center" vertical="center"/>
      <protection locked="0"/>
    </xf>
    <xf numFmtId="166" fontId="2" fillId="8" borderId="0" xfId="0" applyNumberFormat="1" applyFont="1" applyFill="1" applyAlignment="1" applyProtection="1">
      <alignment horizontal="center" vertical="center"/>
      <protection locked="0"/>
    </xf>
    <xf numFmtId="0" fontId="2" fillId="8" borderId="0" xfId="0" applyFont="1" applyFill="1" applyAlignment="1">
      <alignment horizontal="center" vertical="center"/>
    </xf>
    <xf numFmtId="0" fontId="7" fillId="0" borderId="4" xfId="0" applyFont="1" applyBorder="1" applyAlignment="1">
      <alignment horizontal="center" vertical="center"/>
    </xf>
    <xf numFmtId="0" fontId="2" fillId="9" borderId="0" xfId="0" applyFont="1" applyFill="1" applyAlignment="1" applyProtection="1">
      <alignment horizontal="right" vertical="center"/>
    </xf>
    <xf numFmtId="0" fontId="3" fillId="10" borderId="0" xfId="0" applyFont="1" applyFill="1" applyAlignment="1" applyProtection="1">
      <alignment horizontal="right" vertical="center"/>
    </xf>
    <xf numFmtId="168" fontId="2" fillId="0" borderId="2" xfId="0" applyNumberFormat="1" applyFont="1" applyBorder="1" applyAlignment="1" applyProtection="1">
      <alignment horizontal="center" vertical="center"/>
      <protection locked="0"/>
    </xf>
    <xf numFmtId="0" fontId="15"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pplyProtection="1">
      <alignment horizontal="center" vertical="center"/>
    </xf>
    <xf numFmtId="0" fontId="17" fillId="0" borderId="0" xfId="0" applyFont="1" applyAlignment="1" applyProtection="1">
      <alignment horizontal="center" vertical="center"/>
      <protection locked="0"/>
    </xf>
    <xf numFmtId="0" fontId="17" fillId="8" borderId="0" xfId="0" applyFont="1" applyFill="1" applyAlignment="1" applyProtection="1">
      <alignment horizontal="center" vertical="center"/>
      <protection locked="0"/>
    </xf>
    <xf numFmtId="166" fontId="17" fillId="0" borderId="0" xfId="0" applyNumberFormat="1" applyFont="1" applyAlignment="1" applyProtection="1">
      <alignment horizontal="center" vertical="center"/>
      <protection locked="0"/>
    </xf>
    <xf numFmtId="0" fontId="14" fillId="0" borderId="0" xfId="0" applyFont="1"/>
    <xf numFmtId="0" fontId="7" fillId="0" borderId="10" xfId="0" applyFont="1" applyBorder="1" applyAlignment="1">
      <alignment horizontal="left" vertical="center"/>
    </xf>
    <xf numFmtId="0" fontId="2" fillId="0" borderId="10" xfId="0" applyFont="1" applyBorder="1" applyAlignment="1">
      <alignment horizontal="left" vertical="center"/>
    </xf>
    <xf numFmtId="0" fontId="10" fillId="4" borderId="0" xfId="0" applyFont="1" applyFill="1" applyAlignment="1" applyProtection="1">
      <alignment horizontal="left" vertical="center"/>
    </xf>
    <xf numFmtId="0" fontId="1" fillId="0" borderId="0" xfId="1" applyAlignment="1" applyProtection="1">
      <alignment horizontal="left" vertical="center"/>
      <protection locked="0"/>
    </xf>
    <xf numFmtId="0" fontId="20" fillId="0" borderId="0" xfId="0" applyFont="1" applyAlignment="1" applyProtection="1">
      <alignment horizontal="center" vertical="center"/>
    </xf>
    <xf numFmtId="0" fontId="22" fillId="0" borderId="0" xfId="0" applyFont="1" applyAlignment="1" applyProtection="1">
      <alignment horizontal="center" vertical="center"/>
    </xf>
    <xf numFmtId="0" fontId="10" fillId="0" borderId="0" xfId="0" applyFont="1" applyAlignment="1" applyProtection="1">
      <alignment horizontal="left" vertical="center"/>
      <protection locked="0"/>
    </xf>
    <xf numFmtId="0" fontId="23" fillId="0" borderId="0" xfId="0" applyFont="1" applyAlignment="1" applyProtection="1">
      <alignment horizontal="left" vertical="center"/>
      <protection locked="0"/>
    </xf>
    <xf numFmtId="0" fontId="25" fillId="0" borderId="0" xfId="0" applyFont="1" applyAlignment="1" applyProtection="1">
      <alignment horizontal="center" vertical="center"/>
    </xf>
    <xf numFmtId="0" fontId="24" fillId="0" borderId="2" xfId="0" applyFont="1" applyBorder="1" applyAlignment="1">
      <alignment horizontal="center" vertical="center"/>
    </xf>
    <xf numFmtId="0" fontId="24" fillId="0" borderId="1" xfId="0" applyFont="1" applyFill="1" applyBorder="1" applyAlignment="1" applyProtection="1">
      <alignment horizontal="center" vertical="center"/>
      <protection locked="0"/>
    </xf>
    <xf numFmtId="0" fontId="24" fillId="0" borderId="3" xfId="0" applyFont="1" applyBorder="1" applyAlignment="1">
      <alignment horizontal="center" vertical="center"/>
    </xf>
    <xf numFmtId="167" fontId="24" fillId="0" borderId="0" xfId="2" applyNumberFormat="1" applyFont="1" applyAlignment="1">
      <alignment horizontal="center" vertical="center"/>
    </xf>
    <xf numFmtId="0" fontId="24" fillId="0" borderId="2" xfId="0" applyFont="1" applyFill="1" applyBorder="1" applyAlignment="1" applyProtection="1">
      <alignment horizontal="center" vertical="center"/>
      <protection locked="0"/>
    </xf>
    <xf numFmtId="0" fontId="24" fillId="0" borderId="3" xfId="0" applyFont="1" applyFill="1" applyBorder="1" applyAlignment="1" applyProtection="1">
      <alignment horizontal="center" vertical="center"/>
      <protection locked="0"/>
    </xf>
    <xf numFmtId="0" fontId="24" fillId="0" borderId="4" xfId="0" applyFont="1" applyFill="1" applyBorder="1" applyAlignment="1" applyProtection="1">
      <alignment horizontal="center" vertical="center"/>
      <protection locked="0"/>
    </xf>
    <xf numFmtId="0" fontId="24" fillId="0" borderId="5" xfId="0" applyFont="1" applyFill="1" applyBorder="1" applyAlignment="1" applyProtection="1">
      <alignment horizontal="center" vertical="center"/>
      <protection locked="0"/>
    </xf>
    <xf numFmtId="0" fontId="24" fillId="0" borderId="7" xfId="0" applyFont="1" applyFill="1" applyBorder="1" applyAlignment="1" applyProtection="1">
      <alignment horizontal="center" vertical="center"/>
      <protection locked="0"/>
    </xf>
    <xf numFmtId="0" fontId="24" fillId="0" borderId="8" xfId="0" applyFont="1" applyFill="1" applyBorder="1" applyAlignment="1" applyProtection="1">
      <alignment horizontal="center" vertical="center"/>
      <protection locked="0"/>
    </xf>
    <xf numFmtId="0" fontId="20" fillId="0" borderId="12" xfId="0" applyFont="1" applyBorder="1" applyAlignment="1">
      <alignment horizontal="center" vertical="center"/>
    </xf>
    <xf numFmtId="0" fontId="22" fillId="0" borderId="12" xfId="0" applyFont="1" applyBorder="1" applyAlignment="1">
      <alignment horizontal="center" vertical="center"/>
    </xf>
    <xf numFmtId="0" fontId="25" fillId="0" borderId="12" xfId="0" applyFont="1" applyBorder="1" applyAlignment="1">
      <alignment horizontal="center" vertical="center"/>
    </xf>
    <xf numFmtId="0" fontId="21" fillId="0" borderId="12" xfId="0" applyFont="1" applyBorder="1" applyAlignment="1">
      <alignment horizontal="center" vertical="center"/>
    </xf>
    <xf numFmtId="0" fontId="26" fillId="0" borderId="12" xfId="0" applyFont="1" applyBorder="1" applyAlignment="1">
      <alignment horizontal="center" vertical="center"/>
    </xf>
    <xf numFmtId="0" fontId="2" fillId="0" borderId="11" xfId="0" applyFont="1" applyBorder="1" applyAlignment="1">
      <alignment horizontal="center" vertical="center"/>
    </xf>
    <xf numFmtId="0" fontId="27" fillId="0" borderId="13" xfId="0" applyFont="1" applyBorder="1" applyAlignment="1">
      <alignment horizontal="center" vertical="center"/>
    </xf>
    <xf numFmtId="0" fontId="27" fillId="0" borderId="0" xfId="0" applyFont="1" applyAlignment="1" applyProtection="1">
      <alignment horizontal="center" vertical="center"/>
    </xf>
    <xf numFmtId="0" fontId="28" fillId="0" borderId="0" xfId="0" applyFont="1" applyAlignment="1" applyProtection="1">
      <alignment horizontal="right" vertical="center"/>
    </xf>
    <xf numFmtId="0" fontId="1" fillId="7" borderId="0" xfId="1" applyFont="1" applyFill="1" applyAlignment="1" applyProtection="1">
      <alignment horizontal="center" vertical="center"/>
      <protection locked="0"/>
    </xf>
    <xf numFmtId="0" fontId="2" fillId="0" borderId="0" xfId="0" quotePrefix="1" applyFont="1" applyAlignment="1">
      <alignment horizontal="left" vertical="center"/>
    </xf>
    <xf numFmtId="0" fontId="14" fillId="10" borderId="0" xfId="0" applyFont="1" applyFill="1" applyAlignment="1">
      <alignment horizontal="left" vertical="top" wrapText="1"/>
    </xf>
    <xf numFmtId="0" fontId="14" fillId="0" borderId="0" xfId="0" applyFont="1" applyAlignment="1">
      <alignment horizontal="left" vertical="top" wrapText="1"/>
    </xf>
    <xf numFmtId="0" fontId="14" fillId="9" borderId="0" xfId="0" applyFont="1" applyFill="1" applyAlignment="1">
      <alignment horizontal="left" vertical="top" wrapText="1"/>
    </xf>
  </cellXfs>
  <cellStyles count="4">
    <cellStyle name="Hyperlink" xfId="1" builtinId="8"/>
    <cellStyle name="Hyperlink 2" xfId="3" xr:uid="{00000000-0005-0000-0000-000001000000}"/>
    <cellStyle name="Normal" xfId="0" builtinId="0"/>
    <cellStyle name="Normal 2" xfId="2" xr:uid="{00000000-0005-0000-0000-000003000000}"/>
  </cellStyles>
  <dxfs count="0"/>
  <tableStyles count="0" defaultTableStyle="TableStyleMedium2" defaultPivotStyle="PivotStyleLight16"/>
  <colors>
    <mruColors>
      <color rgb="FFFF9900"/>
      <color rgb="FF33CC33"/>
      <color rgb="FF0000FF"/>
      <color rgb="FFECE7FF"/>
      <color rgb="FFD8C5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628650</xdr:colOff>
      <xdr:row>15</xdr:row>
      <xdr:rowOff>57150</xdr:rowOff>
    </xdr:from>
    <xdr:to>
      <xdr:col>10</xdr:col>
      <xdr:colOff>76200</xdr:colOff>
      <xdr:row>18</xdr:row>
      <xdr:rowOff>99833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58225" y="3228975"/>
          <a:ext cx="3657600" cy="642758"/>
        </a:xfrm>
        <a:prstGeom prst="rect">
          <a:avLst/>
        </a:prstGeom>
        <a:ln w="12700" cmpd="thickThin">
          <a:solidFill>
            <a:schemeClr val="accent1"/>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609600</xdr:colOff>
      <xdr:row>15</xdr:row>
      <xdr:rowOff>38100</xdr:rowOff>
    </xdr:from>
    <xdr:to>
      <xdr:col>10</xdr:col>
      <xdr:colOff>57150</xdr:colOff>
      <xdr:row>18</xdr:row>
      <xdr:rowOff>80783</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58050" y="3143250"/>
          <a:ext cx="3657600" cy="642758"/>
        </a:xfrm>
        <a:prstGeom prst="rect">
          <a:avLst/>
        </a:prstGeom>
        <a:ln w="12700" cmpd="thickThin">
          <a:solidFill>
            <a:schemeClr val="accent1"/>
          </a:solidFill>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YYYYMMDD_exo-name_ObsCode-or-initia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_option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astroutils.astronomy.ohio-state.edu/time/" TargetMode="External"/><Relationship Id="rId7" Type="http://schemas.openxmlformats.org/officeDocument/2006/relationships/printerSettings" Target="../printerSettings/printerSettings1.bin"/><Relationship Id="rId2" Type="http://schemas.openxmlformats.org/officeDocument/2006/relationships/hyperlink" Target="http://exoplanets.org/" TargetMode="External"/><Relationship Id="rId1" Type="http://schemas.openxmlformats.org/officeDocument/2006/relationships/hyperlink" Target="http://exoplanets.org/" TargetMode="External"/><Relationship Id="rId6" Type="http://schemas.openxmlformats.org/officeDocument/2006/relationships/hyperlink" Target="http://astroutils.astronomy.ohio-state.edu/time/" TargetMode="External"/><Relationship Id="rId5" Type="http://schemas.openxmlformats.org/officeDocument/2006/relationships/hyperlink" Target="http://astroutils.astronomy.ohio-state.edu/exofast/limbdark.shtml" TargetMode="External"/><Relationship Id="rId10" Type="http://schemas.openxmlformats.org/officeDocument/2006/relationships/comments" Target="../comments1.xml"/><Relationship Id="rId4" Type="http://schemas.openxmlformats.org/officeDocument/2006/relationships/hyperlink" Target="http://astroutils.astronomy.ohio-state.edu/exofast/limbdark.shtml"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exoplanets.org/" TargetMode="External"/><Relationship Id="rId7" Type="http://schemas.openxmlformats.org/officeDocument/2006/relationships/printerSettings" Target="../printerSettings/printerSettings2.bin"/><Relationship Id="rId2" Type="http://schemas.openxmlformats.org/officeDocument/2006/relationships/hyperlink" Target="http://astroutils.astronomy.ohio-state.edu/time/" TargetMode="External"/><Relationship Id="rId1" Type="http://schemas.openxmlformats.org/officeDocument/2006/relationships/hyperlink" Target="http://astroutils.astronomy.ohio-state.edu/time/" TargetMode="External"/><Relationship Id="rId6" Type="http://schemas.openxmlformats.org/officeDocument/2006/relationships/hyperlink" Target="http://astroutils.astronomy.ohio-state.edu/exofast/limbdark.shtml" TargetMode="External"/><Relationship Id="rId5" Type="http://schemas.openxmlformats.org/officeDocument/2006/relationships/hyperlink" Target="http://astroutils.astronomy.ohio-state.edu/exofast/limbdark.shtml" TargetMode="External"/><Relationship Id="rId4" Type="http://schemas.openxmlformats.org/officeDocument/2006/relationships/hyperlink" Target="http://exoplanets.org/"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astroutils.astronomy.ohio-state.edu/exofast/limbdark.s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8"/>
  <sheetViews>
    <sheetView topLeftCell="A18" workbookViewId="0"/>
  </sheetViews>
  <sheetFormatPr defaultRowHeight="15.75" x14ac:dyDescent="0.45"/>
  <cols>
    <col min="1" max="1" width="29.86328125" style="76" customWidth="1"/>
    <col min="2" max="2" width="10.73046875" style="55" customWidth="1"/>
    <col min="3" max="3" width="35.73046875" style="36" customWidth="1"/>
    <col min="4" max="4" width="25.73046875" style="55" customWidth="1"/>
    <col min="5" max="5" width="15.73046875" style="55" customWidth="1"/>
    <col min="6" max="6" width="2.73046875" style="65" customWidth="1"/>
    <col min="7" max="7" width="20.73046875" style="57" customWidth="1"/>
    <col min="8" max="8" width="14.1328125" style="57" customWidth="1"/>
    <col min="9" max="9" width="13.86328125" style="57" customWidth="1"/>
    <col min="10" max="10" width="14.3984375" style="55" customWidth="1"/>
  </cols>
  <sheetData>
    <row r="1" spans="1:8" ht="21.4" thickTop="1" x14ac:dyDescent="0.45">
      <c r="A1" s="70" t="s">
        <v>98</v>
      </c>
      <c r="B1" s="71" t="s">
        <v>29</v>
      </c>
      <c r="C1" s="72" t="s">
        <v>50</v>
      </c>
      <c r="D1" s="73" t="s">
        <v>51</v>
      </c>
      <c r="E1" s="73" t="s">
        <v>55</v>
      </c>
      <c r="F1" s="74"/>
      <c r="G1" s="75" t="s">
        <v>56</v>
      </c>
      <c r="H1" s="101" t="s">
        <v>124</v>
      </c>
    </row>
    <row r="2" spans="1:8" ht="21" x14ac:dyDescent="0.45">
      <c r="C2" s="104" t="s">
        <v>3</v>
      </c>
      <c r="E2" s="46"/>
      <c r="F2" s="63"/>
      <c r="H2" s="96" t="s">
        <v>119</v>
      </c>
    </row>
    <row r="3" spans="1:8" ht="21" x14ac:dyDescent="0.45">
      <c r="C3" s="104" t="s">
        <v>0</v>
      </c>
      <c r="E3" s="46"/>
      <c r="F3" s="63"/>
      <c r="H3" s="97" t="s">
        <v>120</v>
      </c>
    </row>
    <row r="4" spans="1:8" x14ac:dyDescent="0.45">
      <c r="D4" s="45"/>
      <c r="E4" s="46"/>
      <c r="F4" s="63"/>
      <c r="H4" s="98" t="s">
        <v>123</v>
      </c>
    </row>
    <row r="5" spans="1:8" ht="16.149999999999999" thickBot="1" x14ac:dyDescent="0.5">
      <c r="A5" s="109" t="s">
        <v>99</v>
      </c>
      <c r="B5" s="1"/>
      <c r="C5" s="8" t="s">
        <v>28</v>
      </c>
      <c r="D5" s="30" t="s">
        <v>27</v>
      </c>
      <c r="E5" s="46"/>
      <c r="F5" s="63"/>
      <c r="G5" s="41" t="s">
        <v>49</v>
      </c>
      <c r="H5" s="102" t="s">
        <v>125</v>
      </c>
    </row>
    <row r="6" spans="1:8" ht="16.149999999999999" thickTop="1" x14ac:dyDescent="0.45">
      <c r="A6" s="109"/>
      <c r="B6" s="81">
        <v>1</v>
      </c>
      <c r="C6" s="7" t="s">
        <v>4</v>
      </c>
      <c r="D6" s="38"/>
      <c r="F6" s="63"/>
    </row>
    <row r="7" spans="1:8" x14ac:dyDescent="0.45">
      <c r="A7" s="109"/>
      <c r="B7" s="81">
        <v>2</v>
      </c>
      <c r="C7" s="67" t="s">
        <v>5</v>
      </c>
      <c r="D7" s="39"/>
      <c r="F7" s="63"/>
    </row>
    <row r="8" spans="1:8" x14ac:dyDescent="0.45">
      <c r="A8" s="109"/>
      <c r="B8" s="81">
        <v>3</v>
      </c>
      <c r="C8" s="7" t="s">
        <v>9</v>
      </c>
      <c r="D8" s="25"/>
      <c r="F8" s="63"/>
    </row>
    <row r="9" spans="1:8" ht="18" x14ac:dyDescent="0.45">
      <c r="A9" s="109"/>
      <c r="B9" s="82">
        <v>4</v>
      </c>
      <c r="C9" s="7" t="s">
        <v>90</v>
      </c>
      <c r="D9" s="44"/>
      <c r="F9" s="63"/>
    </row>
    <row r="10" spans="1:8" ht="18" x14ac:dyDescent="0.45">
      <c r="A10" s="109"/>
      <c r="B10" s="82">
        <v>5</v>
      </c>
      <c r="C10" s="7" t="s">
        <v>91</v>
      </c>
      <c r="D10" s="25"/>
      <c r="F10" s="63"/>
    </row>
    <row r="11" spans="1:8" x14ac:dyDescent="0.45">
      <c r="A11" s="109"/>
      <c r="B11" s="81">
        <v>6</v>
      </c>
      <c r="C11" s="7" t="s">
        <v>41</v>
      </c>
      <c r="D11" s="25"/>
      <c r="F11" s="63"/>
    </row>
    <row r="12" spans="1:8" x14ac:dyDescent="0.45">
      <c r="A12" s="109"/>
      <c r="B12" s="45" t="s">
        <v>65</v>
      </c>
      <c r="C12" s="7" t="s">
        <v>42</v>
      </c>
      <c r="D12" s="9" t="str">
        <f>CONCATENATE(D11-0.44," to ",D11+0.75," mag")</f>
        <v>-0.44 to 0.75 mag</v>
      </c>
      <c r="F12" s="63"/>
    </row>
    <row r="13" spans="1:8" x14ac:dyDescent="0.45">
      <c r="A13" s="109"/>
      <c r="B13" s="82">
        <v>7</v>
      </c>
      <c r="C13" s="7" t="s">
        <v>40</v>
      </c>
      <c r="D13" s="40"/>
      <c r="E13" s="47"/>
      <c r="F13" s="63"/>
    </row>
    <row r="14" spans="1:8" x14ac:dyDescent="0.45">
      <c r="B14" s="45"/>
      <c r="C14" s="6"/>
      <c r="D14" s="48"/>
      <c r="E14" s="47"/>
      <c r="F14" s="63"/>
    </row>
    <row r="15" spans="1:8" x14ac:dyDescent="0.45">
      <c r="A15" s="107" t="s">
        <v>105</v>
      </c>
      <c r="B15" s="45"/>
      <c r="C15" s="68" t="s">
        <v>52</v>
      </c>
      <c r="D15" s="56" t="s">
        <v>27</v>
      </c>
      <c r="F15" s="63"/>
      <c r="G15" s="42" t="s">
        <v>53</v>
      </c>
    </row>
    <row r="16" spans="1:8" x14ac:dyDescent="0.45">
      <c r="A16" s="108"/>
      <c r="B16" s="81">
        <v>8</v>
      </c>
      <c r="C16" s="11" t="s">
        <v>22</v>
      </c>
      <c r="D16" s="69"/>
      <c r="F16" s="63"/>
      <c r="G16" s="58"/>
    </row>
    <row r="17" spans="1:10" x14ac:dyDescent="0.45">
      <c r="A17" s="108"/>
      <c r="B17" s="45" t="s">
        <v>66</v>
      </c>
      <c r="C17" s="11" t="s">
        <v>54</v>
      </c>
      <c r="D17" s="15" t="s">
        <v>95</v>
      </c>
      <c r="F17" s="63"/>
      <c r="G17" s="58" t="s">
        <v>106</v>
      </c>
      <c r="I17" s="58"/>
    </row>
    <row r="18" spans="1:10" x14ac:dyDescent="0.45">
      <c r="A18" s="108"/>
      <c r="B18" s="81">
        <v>9</v>
      </c>
      <c r="C18" s="11" t="s">
        <v>1</v>
      </c>
      <c r="D18" s="49"/>
      <c r="F18" s="64"/>
      <c r="G18" s="58"/>
      <c r="I18" s="58"/>
    </row>
    <row r="19" spans="1:10" x14ac:dyDescent="0.45">
      <c r="A19" s="108"/>
      <c r="B19" s="81">
        <v>10</v>
      </c>
      <c r="C19" s="11" t="s">
        <v>2</v>
      </c>
      <c r="D19" s="66"/>
      <c r="F19" s="64"/>
      <c r="G19" s="58"/>
      <c r="I19" s="58"/>
    </row>
    <row r="20" spans="1:10" x14ac:dyDescent="0.45">
      <c r="A20" s="108"/>
      <c r="B20" s="45" t="s">
        <v>67</v>
      </c>
      <c r="C20" s="11" t="s">
        <v>36</v>
      </c>
      <c r="D20" s="50">
        <f>(D18+D19)/2</f>
        <v>0</v>
      </c>
      <c r="F20" s="63"/>
      <c r="G20" s="77"/>
      <c r="H20" s="55" t="s">
        <v>121</v>
      </c>
      <c r="I20" s="83" t="s">
        <v>46</v>
      </c>
    </row>
    <row r="21" spans="1:10" ht="18" x14ac:dyDescent="0.45">
      <c r="A21" s="108"/>
      <c r="B21" s="103">
        <v>11</v>
      </c>
      <c r="C21" s="12" t="s">
        <v>97</v>
      </c>
      <c r="D21" s="51"/>
      <c r="E21" s="17" t="s">
        <v>95</v>
      </c>
      <c r="F21" s="63"/>
      <c r="G21" s="78"/>
      <c r="H21" s="53" t="s">
        <v>45</v>
      </c>
      <c r="I21" s="83" t="s">
        <v>122</v>
      </c>
    </row>
    <row r="22" spans="1:10" x14ac:dyDescent="0.45">
      <c r="A22" s="108"/>
      <c r="B22" s="45" t="s">
        <v>68</v>
      </c>
      <c r="C22" s="13" t="s">
        <v>43</v>
      </c>
      <c r="D22" s="52" t="str">
        <f>IF(D21="","",ABS((D20-D21)*24*60))</f>
        <v/>
      </c>
      <c r="E22" s="53" t="s">
        <v>37</v>
      </c>
      <c r="F22" s="64"/>
      <c r="G22" s="58"/>
      <c r="I22" s="58"/>
    </row>
    <row r="23" spans="1:10" x14ac:dyDescent="0.45">
      <c r="B23" s="45"/>
      <c r="F23" s="63"/>
    </row>
    <row r="24" spans="1:10" x14ac:dyDescent="0.45">
      <c r="A24" s="109" t="s">
        <v>100</v>
      </c>
      <c r="B24" s="45" t="s">
        <v>23</v>
      </c>
      <c r="C24" s="8" t="s">
        <v>33</v>
      </c>
      <c r="D24" s="16" t="s">
        <v>85</v>
      </c>
      <c r="E24" s="16" t="s">
        <v>84</v>
      </c>
      <c r="F24" s="63"/>
    </row>
    <row r="25" spans="1:10" x14ac:dyDescent="0.45">
      <c r="A25" s="108"/>
      <c r="B25" s="85">
        <v>12</v>
      </c>
      <c r="C25" s="7" t="s">
        <v>34</v>
      </c>
      <c r="D25" s="86" t="s">
        <v>101</v>
      </c>
      <c r="E25" s="89" t="s">
        <v>102</v>
      </c>
      <c r="F25" s="62"/>
      <c r="G25" s="58"/>
      <c r="I25" s="58"/>
    </row>
    <row r="26" spans="1:10" x14ac:dyDescent="0.45">
      <c r="A26" s="108"/>
      <c r="B26" s="85">
        <v>13</v>
      </c>
      <c r="C26" s="7" t="s">
        <v>35</v>
      </c>
      <c r="D26" s="86" t="s">
        <v>101</v>
      </c>
      <c r="E26" s="89" t="s">
        <v>102</v>
      </c>
      <c r="F26" s="62"/>
      <c r="G26" s="58"/>
      <c r="I26" s="58"/>
    </row>
    <row r="27" spans="1:10" x14ac:dyDescent="0.45">
      <c r="A27" s="108"/>
      <c r="B27" s="85" t="s">
        <v>86</v>
      </c>
      <c r="C27" s="7" t="s">
        <v>82</v>
      </c>
      <c r="D27" s="86" t="s">
        <v>101</v>
      </c>
      <c r="E27" s="89" t="s">
        <v>102</v>
      </c>
      <c r="F27" s="62"/>
      <c r="G27" s="58"/>
      <c r="H27" s="58"/>
      <c r="I27" s="58"/>
      <c r="J27" s="53"/>
    </row>
    <row r="28" spans="1:10" x14ac:dyDescent="0.45">
      <c r="A28" s="108"/>
      <c r="B28" s="85">
        <v>14</v>
      </c>
      <c r="C28" s="7" t="s">
        <v>44</v>
      </c>
      <c r="D28" s="87"/>
      <c r="F28" s="64"/>
      <c r="G28" s="58"/>
      <c r="I28" s="58"/>
    </row>
    <row r="29" spans="1:10" x14ac:dyDescent="0.45">
      <c r="B29" s="45"/>
      <c r="C29" s="3"/>
      <c r="D29" s="19"/>
      <c r="E29" s="19"/>
      <c r="F29" s="63"/>
      <c r="G29" s="59"/>
      <c r="H29" s="58"/>
      <c r="I29" s="58"/>
      <c r="J29" s="53"/>
    </row>
    <row r="30" spans="1:10" x14ac:dyDescent="0.45">
      <c r="A30" s="107" t="s">
        <v>103</v>
      </c>
      <c r="B30" s="45"/>
      <c r="C30" s="10" t="s">
        <v>58</v>
      </c>
      <c r="D30" s="19"/>
      <c r="E30" s="19"/>
      <c r="F30" s="63"/>
      <c r="G30" s="59"/>
      <c r="H30" s="58"/>
      <c r="I30" s="58"/>
      <c r="J30" s="53"/>
    </row>
    <row r="31" spans="1:10" x14ac:dyDescent="0.45">
      <c r="A31" s="108"/>
      <c r="B31" s="85">
        <v>15</v>
      </c>
      <c r="C31" s="23" t="s">
        <v>57</v>
      </c>
      <c r="D31" s="90" t="s">
        <v>111</v>
      </c>
      <c r="E31" s="53"/>
      <c r="F31" s="64"/>
      <c r="G31" s="58"/>
      <c r="H31" s="58"/>
      <c r="I31" s="58"/>
      <c r="J31" s="53"/>
    </row>
    <row r="32" spans="1:10" x14ac:dyDescent="0.45">
      <c r="A32" s="108"/>
      <c r="B32" s="85">
        <v>16</v>
      </c>
      <c r="C32" s="11" t="s">
        <v>10</v>
      </c>
      <c r="D32" s="91" t="s">
        <v>109</v>
      </c>
      <c r="F32" s="64"/>
      <c r="G32" s="58"/>
      <c r="I32" s="58"/>
    </row>
    <row r="33" spans="1:10" x14ac:dyDescent="0.45">
      <c r="A33" s="108"/>
      <c r="B33" s="85">
        <v>17</v>
      </c>
      <c r="C33" s="11" t="s">
        <v>11</v>
      </c>
      <c r="D33" s="92" t="s">
        <v>110</v>
      </c>
      <c r="F33" s="64"/>
      <c r="G33" s="58"/>
      <c r="I33" s="58"/>
    </row>
    <row r="34" spans="1:10" x14ac:dyDescent="0.45">
      <c r="A34" s="108"/>
      <c r="B34" s="85">
        <v>18</v>
      </c>
      <c r="C34" s="23" t="s">
        <v>39</v>
      </c>
      <c r="D34" s="90" t="s">
        <v>111</v>
      </c>
      <c r="F34" s="64"/>
      <c r="G34" s="58"/>
      <c r="I34" s="58"/>
    </row>
    <row r="35" spans="1:10" x14ac:dyDescent="0.45">
      <c r="A35" s="108"/>
      <c r="B35" s="85">
        <v>19</v>
      </c>
      <c r="C35" s="11" t="s">
        <v>7</v>
      </c>
      <c r="D35" s="91" t="s">
        <v>112</v>
      </c>
      <c r="F35" s="64"/>
      <c r="G35" s="58"/>
      <c r="I35" s="58"/>
    </row>
    <row r="36" spans="1:10" x14ac:dyDescent="0.45">
      <c r="A36" s="108"/>
      <c r="B36" s="85">
        <v>20</v>
      </c>
      <c r="C36" s="11" t="s">
        <v>6</v>
      </c>
      <c r="D36" s="91" t="s">
        <v>113</v>
      </c>
      <c r="F36" s="64"/>
      <c r="G36" s="58"/>
      <c r="I36" s="58"/>
    </row>
    <row r="37" spans="1:10" x14ac:dyDescent="0.45">
      <c r="A37" s="108"/>
      <c r="B37" s="85">
        <v>21</v>
      </c>
      <c r="C37" s="11" t="s">
        <v>8</v>
      </c>
      <c r="D37" s="91" t="s">
        <v>114</v>
      </c>
      <c r="F37" s="64"/>
      <c r="G37" s="58"/>
      <c r="I37" s="58"/>
    </row>
    <row r="38" spans="1:10" x14ac:dyDescent="0.45">
      <c r="A38" s="108"/>
      <c r="B38" s="85">
        <v>22</v>
      </c>
      <c r="C38" s="11" t="s">
        <v>73</v>
      </c>
      <c r="D38" s="92" t="s">
        <v>115</v>
      </c>
      <c r="F38" s="64"/>
      <c r="G38" s="58"/>
      <c r="I38" s="58"/>
    </row>
    <row r="39" spans="1:10" x14ac:dyDescent="0.45">
      <c r="A39" s="108"/>
      <c r="B39" s="45"/>
      <c r="C39" s="11" t="s">
        <v>23</v>
      </c>
      <c r="D39" s="4" t="s">
        <v>24</v>
      </c>
      <c r="E39" s="4" t="s">
        <v>25</v>
      </c>
      <c r="F39" s="63"/>
    </row>
    <row r="40" spans="1:10" x14ac:dyDescent="0.45">
      <c r="A40" s="108"/>
      <c r="B40" s="85">
        <v>23</v>
      </c>
      <c r="C40" s="11" t="s">
        <v>75</v>
      </c>
      <c r="D40" s="93" t="s">
        <v>116</v>
      </c>
      <c r="E40" s="90" t="s">
        <v>116</v>
      </c>
      <c r="F40" s="63"/>
      <c r="G40" s="59" t="s">
        <v>74</v>
      </c>
    </row>
    <row r="41" spans="1:10" x14ac:dyDescent="0.45">
      <c r="A41" s="108"/>
      <c r="B41" s="85">
        <v>24</v>
      </c>
      <c r="C41" s="11" t="s">
        <v>76</v>
      </c>
      <c r="D41" s="94" t="s">
        <v>117</v>
      </c>
      <c r="E41" s="91" t="s">
        <v>118</v>
      </c>
      <c r="F41" s="63"/>
      <c r="G41" s="59" t="s">
        <v>74</v>
      </c>
    </row>
    <row r="42" spans="1:10" x14ac:dyDescent="0.45">
      <c r="A42" s="108"/>
      <c r="B42" s="85">
        <v>25</v>
      </c>
      <c r="C42" s="11" t="s">
        <v>77</v>
      </c>
      <c r="D42" s="95">
        <v>1</v>
      </c>
      <c r="E42" s="92">
        <v>1</v>
      </c>
      <c r="F42" s="63"/>
    </row>
    <row r="43" spans="1:10" x14ac:dyDescent="0.45">
      <c r="A43" s="108"/>
      <c r="B43" s="45" t="s">
        <v>69</v>
      </c>
      <c r="C43" s="11" t="s">
        <v>13</v>
      </c>
      <c r="D43" s="31" t="e">
        <f>3438*D40*D41/1000/$D$33</f>
        <v>#VALUE!</v>
      </c>
      <c r="E43" s="21" t="e">
        <f>3438*E40*E41/1000/$D$33</f>
        <v>#VALUE!</v>
      </c>
      <c r="F43" s="63"/>
    </row>
    <row r="44" spans="1:10" x14ac:dyDescent="0.45">
      <c r="A44" s="108"/>
      <c r="B44" s="45" t="s">
        <v>70</v>
      </c>
      <c r="C44" s="11" t="s">
        <v>12</v>
      </c>
      <c r="D44" s="32" t="e">
        <f>206265*D41*D42/1000/$D$33</f>
        <v>#VALUE!</v>
      </c>
      <c r="E44" s="22" t="e">
        <f>206265*E41*E42/1000/$D$33</f>
        <v>#VALUE!</v>
      </c>
      <c r="F44" s="63"/>
    </row>
    <row r="45" spans="1:10" x14ac:dyDescent="0.45">
      <c r="B45" s="45"/>
      <c r="C45" s="3"/>
      <c r="D45" s="19"/>
      <c r="E45" s="19"/>
      <c r="F45" s="63"/>
      <c r="G45" s="59"/>
      <c r="H45" s="58"/>
      <c r="I45" s="58"/>
      <c r="J45" s="53"/>
    </row>
    <row r="46" spans="1:10" x14ac:dyDescent="0.45">
      <c r="A46" s="109" t="s">
        <v>104</v>
      </c>
      <c r="B46" s="45"/>
      <c r="C46" s="8" t="s">
        <v>59</v>
      </c>
      <c r="D46" s="37"/>
      <c r="E46" s="37"/>
      <c r="F46" s="63"/>
    </row>
    <row r="47" spans="1:10" x14ac:dyDescent="0.45">
      <c r="A47" s="108"/>
      <c r="B47" s="103">
        <v>26</v>
      </c>
      <c r="C47" s="7" t="s">
        <v>26</v>
      </c>
      <c r="D47" s="24"/>
      <c r="E47" s="54"/>
      <c r="F47" s="63"/>
    </row>
    <row r="48" spans="1:10" x14ac:dyDescent="0.45">
      <c r="A48" s="108"/>
      <c r="B48" s="103">
        <v>27</v>
      </c>
      <c r="C48" s="7" t="s">
        <v>38</v>
      </c>
      <c r="D48" s="20"/>
      <c r="E48" s="37"/>
      <c r="F48" s="63"/>
    </row>
    <row r="49" spans="1:10" x14ac:dyDescent="0.45">
      <c r="A49" s="108"/>
      <c r="B49" s="103">
        <v>28</v>
      </c>
      <c r="C49" s="7" t="s">
        <v>60</v>
      </c>
      <c r="D49" s="20"/>
      <c r="E49" s="37"/>
      <c r="F49" s="63"/>
      <c r="G49" s="59"/>
      <c r="H49" s="58"/>
      <c r="I49" s="58"/>
      <c r="J49" s="53"/>
    </row>
    <row r="50" spans="1:10" x14ac:dyDescent="0.45">
      <c r="A50" s="108"/>
      <c r="B50" s="103">
        <v>29</v>
      </c>
      <c r="C50" s="7" t="s">
        <v>61</v>
      </c>
      <c r="D50" s="20"/>
      <c r="E50" s="61" t="s">
        <v>89</v>
      </c>
      <c r="F50" s="63"/>
      <c r="G50" s="59"/>
      <c r="H50" s="58"/>
      <c r="I50" s="58"/>
      <c r="J50" s="53"/>
    </row>
    <row r="51" spans="1:10" x14ac:dyDescent="0.45">
      <c r="A51" s="108"/>
      <c r="B51" s="103">
        <v>30</v>
      </c>
      <c r="C51" s="7" t="s">
        <v>62</v>
      </c>
      <c r="D51" s="18"/>
      <c r="E51" s="37"/>
      <c r="F51" s="63"/>
      <c r="G51" s="59"/>
      <c r="H51" s="58"/>
      <c r="I51" s="58"/>
      <c r="J51" s="53"/>
    </row>
    <row r="52" spans="1:10" x14ac:dyDescent="0.45">
      <c r="B52" s="45"/>
      <c r="C52" s="3"/>
      <c r="D52" s="19"/>
      <c r="E52" s="37"/>
      <c r="F52" s="63"/>
      <c r="G52" s="59"/>
      <c r="H52" s="58"/>
      <c r="I52" s="58"/>
      <c r="J52" s="53"/>
    </row>
    <row r="53" spans="1:10" x14ac:dyDescent="0.45">
      <c r="A53" s="107" t="s">
        <v>107</v>
      </c>
      <c r="B53" s="45"/>
      <c r="C53" s="10" t="s">
        <v>63</v>
      </c>
      <c r="D53" s="19"/>
      <c r="E53" s="37"/>
      <c r="F53" s="63"/>
      <c r="G53" s="59"/>
      <c r="H53" s="58"/>
      <c r="I53" s="58"/>
      <c r="J53" s="53"/>
    </row>
    <row r="54" spans="1:10" x14ac:dyDescent="0.45">
      <c r="A54" s="108"/>
      <c r="B54" s="45"/>
      <c r="C54" s="11" t="s">
        <v>30</v>
      </c>
      <c r="D54" s="105" t="s">
        <v>27</v>
      </c>
      <c r="F54" s="63"/>
      <c r="G54" s="43" t="s">
        <v>64</v>
      </c>
    </row>
    <row r="55" spans="1:10" x14ac:dyDescent="0.45">
      <c r="A55" s="108"/>
      <c r="B55" s="82">
        <v>31</v>
      </c>
      <c r="C55" s="11" t="s">
        <v>31</v>
      </c>
      <c r="D55" s="5"/>
      <c r="F55" s="63"/>
    </row>
    <row r="56" spans="1:10" x14ac:dyDescent="0.45">
      <c r="A56" s="108"/>
      <c r="B56" s="82">
        <v>32</v>
      </c>
      <c r="C56" s="11" t="s">
        <v>32</v>
      </c>
      <c r="D56" s="25" t="s">
        <v>23</v>
      </c>
      <c r="F56" s="63"/>
    </row>
    <row r="57" spans="1:10" x14ac:dyDescent="0.45">
      <c r="A57" s="108"/>
      <c r="B57" s="103">
        <v>33</v>
      </c>
      <c r="C57" s="11" t="s">
        <v>19</v>
      </c>
      <c r="D57" s="25"/>
      <c r="F57" s="63"/>
    </row>
    <row r="58" spans="1:10" x14ac:dyDescent="0.45">
      <c r="A58" s="108"/>
      <c r="B58" s="45" t="s">
        <v>71</v>
      </c>
      <c r="C58" s="11" t="s">
        <v>21</v>
      </c>
      <c r="D58" s="26" t="e">
        <f>D57/D44</f>
        <v>#VALUE!</v>
      </c>
      <c r="F58" s="63"/>
    </row>
    <row r="59" spans="1:10" x14ac:dyDescent="0.45">
      <c r="A59" s="108"/>
      <c r="B59" s="45"/>
      <c r="C59" s="79" t="s">
        <v>14</v>
      </c>
      <c r="D59" s="29"/>
      <c r="F59" s="63"/>
    </row>
    <row r="60" spans="1:10" x14ac:dyDescent="0.45">
      <c r="A60" s="108"/>
      <c r="B60" s="103">
        <v>34</v>
      </c>
      <c r="C60" s="11" t="s">
        <v>20</v>
      </c>
      <c r="D60" s="25"/>
      <c r="F60" s="63"/>
    </row>
    <row r="61" spans="1:10" x14ac:dyDescent="0.45">
      <c r="A61" s="108"/>
      <c r="B61" s="45" t="s">
        <v>72</v>
      </c>
      <c r="C61" s="11" t="s">
        <v>16</v>
      </c>
      <c r="D61" s="26" t="e">
        <f>D60*D58</f>
        <v>#VALUE!</v>
      </c>
      <c r="F61" s="63"/>
    </row>
    <row r="62" spans="1:10" x14ac:dyDescent="0.45">
      <c r="A62" s="108"/>
      <c r="B62" s="103">
        <v>35</v>
      </c>
      <c r="C62" s="11" t="s">
        <v>17</v>
      </c>
      <c r="D62" s="27" t="s">
        <v>23</v>
      </c>
      <c r="F62" s="63"/>
    </row>
    <row r="63" spans="1:10" x14ac:dyDescent="0.45">
      <c r="A63" s="108"/>
      <c r="B63" s="45">
        <v>36</v>
      </c>
      <c r="C63" s="11" t="s">
        <v>18</v>
      </c>
      <c r="D63" s="26" t="e">
        <f>SQRT(4*D61*D61+D62*D62)</f>
        <v>#VALUE!</v>
      </c>
      <c r="F63" s="63"/>
    </row>
    <row r="64" spans="1:10" x14ac:dyDescent="0.45">
      <c r="A64" s="108"/>
      <c r="B64" s="45"/>
      <c r="C64" s="79" t="s">
        <v>15</v>
      </c>
      <c r="D64" s="29"/>
      <c r="F64" s="63"/>
    </row>
    <row r="65" spans="1:6" x14ac:dyDescent="0.45">
      <c r="A65" s="108"/>
      <c r="B65" s="103">
        <v>37</v>
      </c>
      <c r="C65" s="11" t="s">
        <v>16</v>
      </c>
      <c r="D65" s="25"/>
      <c r="F65" s="63"/>
    </row>
    <row r="66" spans="1:6" x14ac:dyDescent="0.45">
      <c r="A66" s="108"/>
      <c r="B66" s="103">
        <v>38</v>
      </c>
      <c r="C66" s="11" t="s">
        <v>17</v>
      </c>
      <c r="D66" s="25"/>
      <c r="F66" s="63"/>
    </row>
    <row r="67" spans="1:6" x14ac:dyDescent="0.45">
      <c r="A67" s="108"/>
      <c r="B67" s="103">
        <v>39</v>
      </c>
      <c r="C67" s="11" t="s">
        <v>18</v>
      </c>
      <c r="D67" s="28"/>
      <c r="F67" s="63"/>
    </row>
    <row r="68" spans="1:6" x14ac:dyDescent="0.45">
      <c r="B68" s="2"/>
      <c r="F68" s="63"/>
    </row>
  </sheetData>
  <mergeCells count="6">
    <mergeCell ref="A53:A67"/>
    <mergeCell ref="A5:A13"/>
    <mergeCell ref="A15:A22"/>
    <mergeCell ref="A24:A28"/>
    <mergeCell ref="A30:A44"/>
    <mergeCell ref="A46:A51"/>
  </mergeCells>
  <hyperlinks>
    <hyperlink ref="G5" r:id="rId1" xr:uid="{00000000-0004-0000-0000-000000000000}"/>
    <hyperlink ref="D5" r:id="rId2" xr:uid="{00000000-0004-0000-0000-000001000000}"/>
    <hyperlink ref="D15" r:id="rId3" xr:uid="{00000000-0004-0000-0000-000002000000}"/>
    <hyperlink ref="D54" r:id="rId4" xr:uid="{00000000-0004-0000-0000-000003000000}"/>
    <hyperlink ref="G54" r:id="rId5" xr:uid="{00000000-0004-0000-0000-000004000000}"/>
    <hyperlink ref="G15" r:id="rId6" xr:uid="{00000000-0004-0000-0000-000005000000}"/>
  </hyperlinks>
  <pageMargins left="0.7" right="0.7" top="0.75" bottom="0.75" header="0.3" footer="0.3"/>
  <pageSetup orientation="portrait" horizontalDpi="4294967295" verticalDpi="4294967295" r:id="rId7"/>
  <drawing r:id="rId8"/>
  <legacyDrawing r:id="rId9"/>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'[YYYYMMDD_exo-name_ObsCode-or-initials.xlsx]dropdown_options'!#REF!</xm:f>
          </x14:formula1>
          <xm:sqref>D17 E21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68"/>
  <sheetViews>
    <sheetView tabSelected="1" topLeftCell="B11" workbookViewId="0">
      <selection activeCell="D22" sqref="D22"/>
    </sheetView>
  </sheetViews>
  <sheetFormatPr defaultRowHeight="15.75" x14ac:dyDescent="0.45"/>
  <cols>
    <col min="1" max="1" width="29.86328125" style="76" customWidth="1"/>
    <col min="2" max="2" width="10.73046875" style="55" customWidth="1"/>
    <col min="3" max="3" width="35.73046875" style="36" customWidth="1"/>
    <col min="4" max="4" width="25.73046875" style="55" customWidth="1"/>
    <col min="5" max="5" width="20.9296875" style="55" customWidth="1"/>
    <col min="6" max="6" width="2.73046875" style="65" customWidth="1"/>
    <col min="7" max="7" width="20.73046875" style="57" customWidth="1"/>
    <col min="8" max="8" width="14.1328125" style="57" customWidth="1"/>
    <col min="9" max="9" width="13.86328125" style="57" customWidth="1"/>
    <col min="10" max="10" width="14.3984375" style="55" customWidth="1"/>
  </cols>
  <sheetData>
    <row r="1" spans="1:9" ht="21.4" thickTop="1" x14ac:dyDescent="0.45">
      <c r="A1" s="70" t="s">
        <v>98</v>
      </c>
      <c r="B1" s="71" t="s">
        <v>29</v>
      </c>
      <c r="C1" s="72" t="s">
        <v>50</v>
      </c>
      <c r="D1" s="73" t="s">
        <v>51</v>
      </c>
      <c r="E1" s="73" t="s">
        <v>55</v>
      </c>
      <c r="F1" s="74"/>
      <c r="G1" s="75" t="s">
        <v>56</v>
      </c>
      <c r="H1" s="101" t="s">
        <v>124</v>
      </c>
    </row>
    <row r="2" spans="1:9" ht="21" x14ac:dyDescent="0.45">
      <c r="C2" s="104" t="s">
        <v>3</v>
      </c>
      <c r="D2" s="55" t="s">
        <v>126</v>
      </c>
      <c r="E2" s="46"/>
      <c r="F2" s="63"/>
      <c r="H2" s="99" t="s">
        <v>119</v>
      </c>
    </row>
    <row r="3" spans="1:9" ht="21" x14ac:dyDescent="0.45">
      <c r="C3" s="104" t="s">
        <v>0</v>
      </c>
      <c r="D3" s="55" t="s">
        <v>127</v>
      </c>
      <c r="E3" s="46"/>
      <c r="F3" s="63"/>
      <c r="H3" s="97" t="s">
        <v>120</v>
      </c>
    </row>
    <row r="4" spans="1:9" x14ac:dyDescent="0.45">
      <c r="D4" s="45"/>
      <c r="E4" s="46"/>
      <c r="F4" s="63"/>
      <c r="H4" s="100" t="s">
        <v>123</v>
      </c>
    </row>
    <row r="5" spans="1:9" ht="16.149999999999999" thickBot="1" x14ac:dyDescent="0.5">
      <c r="A5" s="109" t="s">
        <v>99</v>
      </c>
      <c r="B5" s="1"/>
      <c r="C5" s="8" t="s">
        <v>28</v>
      </c>
      <c r="D5" s="30" t="s">
        <v>27</v>
      </c>
      <c r="E5" s="46"/>
      <c r="F5" s="63"/>
      <c r="G5" s="41" t="s">
        <v>49</v>
      </c>
      <c r="H5" s="102" t="s">
        <v>125</v>
      </c>
    </row>
    <row r="6" spans="1:9" ht="16.149999999999999" thickTop="1" x14ac:dyDescent="0.45">
      <c r="A6" s="109"/>
      <c r="B6" s="81">
        <v>1</v>
      </c>
      <c r="C6" s="7" t="s">
        <v>4</v>
      </c>
      <c r="D6" s="38" t="s">
        <v>128</v>
      </c>
      <c r="F6" s="63"/>
      <c r="I6" s="57" t="s">
        <v>130</v>
      </c>
    </row>
    <row r="7" spans="1:9" x14ac:dyDescent="0.45">
      <c r="A7" s="109"/>
      <c r="B7" s="81">
        <v>2</v>
      </c>
      <c r="C7" s="7" t="s">
        <v>5</v>
      </c>
      <c r="D7" s="39" t="s">
        <v>129</v>
      </c>
      <c r="F7" s="63"/>
      <c r="I7" s="106" t="s">
        <v>131</v>
      </c>
    </row>
    <row r="8" spans="1:9" x14ac:dyDescent="0.45">
      <c r="A8" s="109"/>
      <c r="B8" s="81">
        <v>3</v>
      </c>
      <c r="C8" s="7" t="s">
        <v>9</v>
      </c>
      <c r="D8" s="25">
        <v>2.7347785</v>
      </c>
      <c r="E8" s="55" t="s">
        <v>132</v>
      </c>
      <c r="F8" s="63"/>
    </row>
    <row r="9" spans="1:9" ht="18" x14ac:dyDescent="0.45">
      <c r="A9" s="109"/>
      <c r="B9" s="82">
        <v>4</v>
      </c>
      <c r="C9" s="7" t="s">
        <v>90</v>
      </c>
      <c r="D9" s="44" t="s">
        <v>133</v>
      </c>
      <c r="F9" s="63"/>
    </row>
    <row r="10" spans="1:9" ht="18" x14ac:dyDescent="0.45">
      <c r="A10" s="109"/>
      <c r="B10" s="82">
        <v>5</v>
      </c>
      <c r="C10" s="7" t="s">
        <v>91</v>
      </c>
      <c r="D10" s="25" t="s">
        <v>134</v>
      </c>
      <c r="F10" s="63"/>
    </row>
    <row r="11" spans="1:9" x14ac:dyDescent="0.45">
      <c r="A11" s="109"/>
      <c r="B11" s="81">
        <v>6</v>
      </c>
      <c r="C11" s="7" t="s">
        <v>41</v>
      </c>
      <c r="D11" s="25">
        <v>8.5</v>
      </c>
      <c r="F11" s="63"/>
    </row>
    <row r="12" spans="1:9" x14ac:dyDescent="0.45">
      <c r="A12" s="109"/>
      <c r="B12" s="45" t="s">
        <v>65</v>
      </c>
      <c r="C12" s="7" t="s">
        <v>42</v>
      </c>
      <c r="D12" s="9" t="str">
        <f>CONCATENATE(D11-0.44," to ",D11+0.75," mag")</f>
        <v>8.06 to 9.25 mag</v>
      </c>
      <c r="F12" s="63"/>
    </row>
    <row r="13" spans="1:9" x14ac:dyDescent="0.45">
      <c r="A13" s="109"/>
      <c r="B13" s="82">
        <v>7</v>
      </c>
      <c r="C13" s="7" t="s">
        <v>40</v>
      </c>
      <c r="D13" s="40"/>
      <c r="E13" s="47"/>
      <c r="F13" s="63"/>
    </row>
    <row r="14" spans="1:9" x14ac:dyDescent="0.45">
      <c r="B14" s="45"/>
      <c r="C14" s="6"/>
      <c r="D14" s="48"/>
      <c r="E14" s="47"/>
      <c r="F14" s="63"/>
    </row>
    <row r="15" spans="1:9" x14ac:dyDescent="0.45">
      <c r="A15" s="107" t="s">
        <v>105</v>
      </c>
      <c r="B15" s="45"/>
      <c r="C15" s="10" t="s">
        <v>52</v>
      </c>
      <c r="D15" s="56" t="s">
        <v>27</v>
      </c>
      <c r="F15" s="63"/>
      <c r="G15" s="42" t="s">
        <v>53</v>
      </c>
    </row>
    <row r="16" spans="1:9" x14ac:dyDescent="0.45">
      <c r="A16" s="108"/>
      <c r="B16" s="81">
        <v>8</v>
      </c>
      <c r="C16" s="11" t="s">
        <v>22</v>
      </c>
      <c r="D16" s="14" t="s">
        <v>135</v>
      </c>
      <c r="F16" s="63"/>
      <c r="G16" s="58"/>
    </row>
    <row r="17" spans="1:9" x14ac:dyDescent="0.45">
      <c r="A17" s="108"/>
      <c r="B17" s="45" t="s">
        <v>66</v>
      </c>
      <c r="C17" s="11" t="s">
        <v>54</v>
      </c>
      <c r="D17" s="15" t="s">
        <v>95</v>
      </c>
      <c r="F17" s="63"/>
      <c r="G17" s="58" t="s">
        <v>106</v>
      </c>
      <c r="I17" s="58"/>
    </row>
    <row r="18" spans="1:9" x14ac:dyDescent="0.45">
      <c r="A18" s="108"/>
      <c r="B18" s="81">
        <v>9</v>
      </c>
      <c r="C18" s="11" t="s">
        <v>1</v>
      </c>
      <c r="D18" s="49">
        <v>2458857.4842540501</v>
      </c>
      <c r="F18" s="64"/>
      <c r="G18" s="58"/>
      <c r="I18" s="58"/>
    </row>
    <row r="19" spans="1:9" x14ac:dyDescent="0.45">
      <c r="A19" s="108"/>
      <c r="B19" s="81">
        <v>10</v>
      </c>
      <c r="C19" s="11" t="s">
        <v>2</v>
      </c>
      <c r="D19" s="66">
        <v>2458857.6307751201</v>
      </c>
      <c r="F19" s="64"/>
      <c r="G19" s="58"/>
      <c r="I19" s="58"/>
    </row>
    <row r="20" spans="1:9" x14ac:dyDescent="0.45">
      <c r="A20" s="108"/>
      <c r="B20" s="45" t="s">
        <v>67</v>
      </c>
      <c r="C20" s="11" t="s">
        <v>36</v>
      </c>
      <c r="D20" s="50">
        <f>(D18+D19)/2</f>
        <v>2458857.5575145851</v>
      </c>
      <c r="F20" s="63"/>
      <c r="G20" s="77">
        <v>2458857.5578617901</v>
      </c>
      <c r="H20" s="55" t="s">
        <v>121</v>
      </c>
      <c r="I20" s="84" t="s">
        <v>46</v>
      </c>
    </row>
    <row r="21" spans="1:9" ht="18" x14ac:dyDescent="0.45">
      <c r="A21" s="108"/>
      <c r="B21" s="103">
        <v>11</v>
      </c>
      <c r="C21" s="12" t="s">
        <v>97</v>
      </c>
      <c r="D21" s="51">
        <v>2458857.5525809298</v>
      </c>
      <c r="E21" s="17" t="s">
        <v>95</v>
      </c>
      <c r="F21" s="63"/>
      <c r="G21" s="78">
        <v>2458857.5520000001</v>
      </c>
      <c r="H21" s="53" t="s">
        <v>45</v>
      </c>
      <c r="I21" s="84" t="s">
        <v>122</v>
      </c>
    </row>
    <row r="22" spans="1:9" x14ac:dyDescent="0.45">
      <c r="A22" s="108"/>
      <c r="B22" s="45" t="s">
        <v>68</v>
      </c>
      <c r="C22" s="13" t="s">
        <v>43</v>
      </c>
      <c r="D22" s="52">
        <f>IF(D21="","",ABS((D20-D21)*24*60))</f>
        <v>7.1044635772705078</v>
      </c>
      <c r="E22" s="53" t="s">
        <v>37</v>
      </c>
      <c r="F22" s="64"/>
      <c r="G22" s="58"/>
      <c r="I22" s="58"/>
    </row>
    <row r="23" spans="1:9" x14ac:dyDescent="0.45">
      <c r="B23" s="45"/>
      <c r="F23" s="63"/>
    </row>
    <row r="24" spans="1:9" x14ac:dyDescent="0.45">
      <c r="A24" s="109" t="s">
        <v>100</v>
      </c>
      <c r="B24" s="45" t="s">
        <v>23</v>
      </c>
      <c r="C24" s="8" t="s">
        <v>33</v>
      </c>
      <c r="D24" s="16" t="s">
        <v>85</v>
      </c>
      <c r="E24" s="16" t="s">
        <v>84</v>
      </c>
      <c r="F24" s="63"/>
    </row>
    <row r="25" spans="1:9" x14ac:dyDescent="0.45">
      <c r="A25" s="108"/>
      <c r="B25" s="85">
        <v>12</v>
      </c>
      <c r="C25" s="7" t="s">
        <v>34</v>
      </c>
      <c r="D25" s="86" t="s">
        <v>48</v>
      </c>
      <c r="E25" s="89">
        <v>39.002083329999998</v>
      </c>
      <c r="F25" s="62"/>
      <c r="G25" s="58"/>
      <c r="I25" s="58"/>
    </row>
    <row r="26" spans="1:9" x14ac:dyDescent="0.45">
      <c r="A26" s="108"/>
      <c r="B26" s="85">
        <v>13</v>
      </c>
      <c r="C26" s="7" t="s">
        <v>35</v>
      </c>
      <c r="D26" s="88" t="s">
        <v>47</v>
      </c>
      <c r="E26" s="89">
        <v>76.955972200000005</v>
      </c>
      <c r="F26" s="62"/>
      <c r="G26" s="58"/>
      <c r="I26" s="58"/>
    </row>
    <row r="27" spans="1:9" x14ac:dyDescent="0.45">
      <c r="A27" s="108"/>
      <c r="B27" s="85" t="s">
        <v>86</v>
      </c>
      <c r="C27" s="7" t="s">
        <v>82</v>
      </c>
      <c r="D27" s="88" t="s">
        <v>83</v>
      </c>
      <c r="E27" s="89">
        <v>283.04402779999998</v>
      </c>
      <c r="F27" s="62"/>
      <c r="G27" s="58"/>
      <c r="I27" s="58"/>
    </row>
    <row r="28" spans="1:9" x14ac:dyDescent="0.45">
      <c r="A28" s="108"/>
      <c r="B28" s="85">
        <v>14</v>
      </c>
      <c r="C28" s="7" t="s">
        <v>44</v>
      </c>
      <c r="D28" s="87">
        <v>55.777999999999999</v>
      </c>
      <c r="F28" s="64"/>
      <c r="G28" s="58"/>
      <c r="I28" s="58"/>
    </row>
    <row r="29" spans="1:9" x14ac:dyDescent="0.45">
      <c r="B29" s="45"/>
      <c r="D29" s="19"/>
      <c r="E29" s="19"/>
      <c r="F29" s="63"/>
    </row>
    <row r="30" spans="1:9" x14ac:dyDescent="0.45">
      <c r="A30" s="107" t="s">
        <v>103</v>
      </c>
      <c r="B30" s="45"/>
      <c r="C30" s="10" t="s">
        <v>58</v>
      </c>
      <c r="D30" s="19"/>
      <c r="E30" s="19"/>
      <c r="F30" s="63"/>
    </row>
    <row r="31" spans="1:9" x14ac:dyDescent="0.45">
      <c r="A31" s="108"/>
      <c r="B31" s="85">
        <v>15</v>
      </c>
      <c r="C31" s="23" t="s">
        <v>57</v>
      </c>
      <c r="D31" s="90" t="s">
        <v>88</v>
      </c>
      <c r="F31" s="64"/>
      <c r="G31" s="58"/>
      <c r="I31" s="58"/>
    </row>
    <row r="32" spans="1:9" x14ac:dyDescent="0.45">
      <c r="A32" s="108"/>
      <c r="B32" s="85">
        <v>16</v>
      </c>
      <c r="C32" s="11" t="s">
        <v>10</v>
      </c>
      <c r="D32" s="91">
        <v>178</v>
      </c>
      <c r="F32" s="64"/>
      <c r="G32" s="58"/>
      <c r="I32" s="58"/>
    </row>
    <row r="33" spans="1:9" x14ac:dyDescent="0.45">
      <c r="A33" s="108"/>
      <c r="B33" s="85">
        <v>17</v>
      </c>
      <c r="C33" s="11" t="s">
        <v>11</v>
      </c>
      <c r="D33" s="92">
        <v>1600</v>
      </c>
      <c r="F33" s="64"/>
      <c r="G33" s="58"/>
      <c r="I33" s="58"/>
    </row>
    <row r="34" spans="1:9" x14ac:dyDescent="0.45">
      <c r="A34" s="108"/>
      <c r="B34" s="85">
        <v>18</v>
      </c>
      <c r="C34" s="23" t="s">
        <v>39</v>
      </c>
      <c r="D34" s="90" t="s">
        <v>87</v>
      </c>
      <c r="F34" s="64"/>
      <c r="G34" s="58"/>
      <c r="I34" s="58"/>
    </row>
    <row r="35" spans="1:9" x14ac:dyDescent="0.45">
      <c r="A35" s="108"/>
      <c r="B35" s="85">
        <v>19</v>
      </c>
      <c r="C35" s="11" t="s">
        <v>7</v>
      </c>
      <c r="D35" s="91">
        <v>1.3</v>
      </c>
      <c r="F35" s="64"/>
      <c r="G35" s="58"/>
      <c r="I35" s="58"/>
    </row>
    <row r="36" spans="1:9" x14ac:dyDescent="0.45">
      <c r="A36" s="108"/>
      <c r="B36" s="85">
        <v>20</v>
      </c>
      <c r="C36" s="11" t="s">
        <v>6</v>
      </c>
      <c r="D36" s="91">
        <v>8.8000000000000007</v>
      </c>
      <c r="F36" s="64"/>
      <c r="G36" s="58"/>
      <c r="I36" s="58"/>
    </row>
    <row r="37" spans="1:9" x14ac:dyDescent="0.45">
      <c r="A37" s="108"/>
      <c r="B37" s="85">
        <v>21</v>
      </c>
      <c r="C37" s="11" t="s">
        <v>8</v>
      </c>
      <c r="D37" s="91">
        <v>0.5</v>
      </c>
      <c r="F37" s="64"/>
      <c r="G37" s="58"/>
      <c r="I37" s="58"/>
    </row>
    <row r="38" spans="1:9" x14ac:dyDescent="0.45">
      <c r="A38" s="108"/>
      <c r="B38" s="85">
        <v>22</v>
      </c>
      <c r="C38" s="11" t="s">
        <v>73</v>
      </c>
      <c r="D38" s="92">
        <v>45000</v>
      </c>
      <c r="F38" s="64"/>
      <c r="G38" s="58"/>
      <c r="I38" s="58"/>
    </row>
    <row r="39" spans="1:9" x14ac:dyDescent="0.45">
      <c r="A39" s="108"/>
      <c r="B39" s="45"/>
      <c r="C39" s="11" t="s">
        <v>23</v>
      </c>
      <c r="D39" s="4" t="s">
        <v>24</v>
      </c>
      <c r="E39" s="4" t="s">
        <v>25</v>
      </c>
      <c r="F39" s="63"/>
    </row>
    <row r="40" spans="1:9" x14ac:dyDescent="0.45">
      <c r="A40" s="108"/>
      <c r="B40" s="85">
        <v>23</v>
      </c>
      <c r="C40" s="11" t="s">
        <v>75</v>
      </c>
      <c r="D40" s="93">
        <v>2184</v>
      </c>
      <c r="E40" s="90">
        <v>1472</v>
      </c>
      <c r="F40" s="63"/>
      <c r="G40" s="59" t="s">
        <v>74</v>
      </c>
    </row>
    <row r="41" spans="1:9" x14ac:dyDescent="0.45">
      <c r="A41" s="108"/>
      <c r="B41" s="85">
        <v>24</v>
      </c>
      <c r="C41" s="11" t="s">
        <v>76</v>
      </c>
      <c r="D41" s="94">
        <v>6.8</v>
      </c>
      <c r="E41" s="91">
        <v>6.8</v>
      </c>
      <c r="F41" s="63"/>
      <c r="G41" s="59" t="s">
        <v>74</v>
      </c>
    </row>
    <row r="42" spans="1:9" x14ac:dyDescent="0.45">
      <c r="A42" s="108"/>
      <c r="B42" s="85">
        <v>25</v>
      </c>
      <c r="C42" s="11" t="s">
        <v>77</v>
      </c>
      <c r="D42" s="95">
        <v>1</v>
      </c>
      <c r="E42" s="92">
        <v>1</v>
      </c>
      <c r="F42" s="63"/>
    </row>
    <row r="43" spans="1:9" x14ac:dyDescent="0.45">
      <c r="A43" s="108"/>
      <c r="B43" s="45" t="s">
        <v>69</v>
      </c>
      <c r="C43" s="11" t="s">
        <v>13</v>
      </c>
      <c r="D43" s="31">
        <f>3438*D40*D41/1000/$D$33</f>
        <v>31.911516000000002</v>
      </c>
      <c r="E43" s="21">
        <f>3438*E40*E41/1000/$D$33</f>
        <v>21.508127999999996</v>
      </c>
      <c r="F43" s="63"/>
    </row>
    <row r="44" spans="1:9" x14ac:dyDescent="0.45">
      <c r="A44" s="108"/>
      <c r="B44" s="45" t="s">
        <v>70</v>
      </c>
      <c r="C44" s="11" t="s">
        <v>12</v>
      </c>
      <c r="D44" s="32">
        <f>206265*D41*D42/1000/$D$33</f>
        <v>0.87662625000000005</v>
      </c>
      <c r="E44" s="22">
        <f>206265*E41*E42/1000/$D$33</f>
        <v>0.87662625000000005</v>
      </c>
      <c r="F44" s="63"/>
    </row>
    <row r="45" spans="1:9" x14ac:dyDescent="0.45">
      <c r="B45" s="45"/>
      <c r="C45" s="3"/>
      <c r="D45" s="19"/>
      <c r="E45" s="19"/>
      <c r="F45" s="63"/>
    </row>
    <row r="46" spans="1:9" x14ac:dyDescent="0.45">
      <c r="A46" s="109" t="s">
        <v>104</v>
      </c>
      <c r="B46" s="45"/>
      <c r="C46" s="8" t="s">
        <v>59</v>
      </c>
      <c r="D46" s="37"/>
      <c r="E46" s="37"/>
      <c r="F46" s="63"/>
    </row>
    <row r="47" spans="1:9" x14ac:dyDescent="0.45">
      <c r="A47" s="108"/>
      <c r="B47" s="103">
        <v>26</v>
      </c>
      <c r="C47" s="7" t="s">
        <v>26</v>
      </c>
      <c r="D47" s="24">
        <v>15</v>
      </c>
      <c r="E47" s="54"/>
      <c r="F47" s="63"/>
    </row>
    <row r="48" spans="1:9" x14ac:dyDescent="0.45">
      <c r="A48" s="108"/>
      <c r="B48" s="103">
        <v>27</v>
      </c>
      <c r="C48" s="7" t="s">
        <v>38</v>
      </c>
      <c r="D48" s="20" t="s">
        <v>136</v>
      </c>
      <c r="E48" s="37"/>
      <c r="F48" s="63"/>
    </row>
    <row r="49" spans="1:7" x14ac:dyDescent="0.45">
      <c r="A49" s="108"/>
      <c r="B49" s="103">
        <v>28</v>
      </c>
      <c r="C49" s="7" t="s">
        <v>60</v>
      </c>
      <c r="D49" s="20">
        <v>620</v>
      </c>
      <c r="E49" s="37"/>
      <c r="F49" s="63"/>
    </row>
    <row r="50" spans="1:7" x14ac:dyDescent="0.45">
      <c r="A50" s="108"/>
      <c r="B50" s="103">
        <v>29</v>
      </c>
      <c r="C50" s="7" t="s">
        <v>61</v>
      </c>
      <c r="D50" s="20"/>
      <c r="E50" s="61" t="s">
        <v>89</v>
      </c>
      <c r="F50" s="63"/>
    </row>
    <row r="51" spans="1:7" x14ac:dyDescent="0.45">
      <c r="A51" s="108"/>
      <c r="B51" s="103">
        <v>30</v>
      </c>
      <c r="C51" s="7" t="s">
        <v>62</v>
      </c>
      <c r="D51" s="18"/>
      <c r="E51" s="37"/>
      <c r="F51" s="63"/>
    </row>
    <row r="52" spans="1:7" x14ac:dyDescent="0.45">
      <c r="B52" s="45"/>
      <c r="D52" s="19"/>
      <c r="E52" s="37"/>
      <c r="F52" s="63"/>
    </row>
    <row r="53" spans="1:7" x14ac:dyDescent="0.45">
      <c r="A53" s="107" t="s">
        <v>107</v>
      </c>
      <c r="B53" s="45"/>
      <c r="C53" s="10" t="s">
        <v>63</v>
      </c>
      <c r="D53" s="19"/>
      <c r="E53" s="37"/>
      <c r="F53" s="63"/>
    </row>
    <row r="54" spans="1:7" x14ac:dyDescent="0.45">
      <c r="A54" s="108"/>
      <c r="B54" s="45"/>
      <c r="C54" s="11" t="s">
        <v>30</v>
      </c>
      <c r="D54" s="105" t="s">
        <v>27</v>
      </c>
      <c r="F54" s="63"/>
      <c r="G54" s="43" t="s">
        <v>64</v>
      </c>
    </row>
    <row r="55" spans="1:7" x14ac:dyDescent="0.45">
      <c r="A55" s="108"/>
      <c r="B55" s="82">
        <v>31</v>
      </c>
      <c r="C55" s="11" t="s">
        <v>31</v>
      </c>
      <c r="D55" s="5">
        <v>0.26214251</v>
      </c>
      <c r="F55" s="63"/>
    </row>
    <row r="56" spans="1:7" x14ac:dyDescent="0.45">
      <c r="A56" s="108"/>
      <c r="B56" s="82">
        <v>32</v>
      </c>
      <c r="C56" s="11" t="s">
        <v>32</v>
      </c>
      <c r="D56" s="25">
        <v>0.34184983000000002</v>
      </c>
      <c r="F56" s="63"/>
    </row>
    <row r="57" spans="1:7" x14ac:dyDescent="0.45">
      <c r="A57" s="108"/>
      <c r="B57" s="103">
        <v>33</v>
      </c>
      <c r="C57" s="11" t="s">
        <v>19</v>
      </c>
      <c r="D57" s="25"/>
      <c r="F57" s="63"/>
    </row>
    <row r="58" spans="1:7" x14ac:dyDescent="0.45">
      <c r="A58" s="108"/>
      <c r="B58" s="45" t="s">
        <v>71</v>
      </c>
      <c r="C58" s="11" t="s">
        <v>21</v>
      </c>
      <c r="D58" s="26">
        <f>D57/D44</f>
        <v>0</v>
      </c>
      <c r="F58" s="63"/>
    </row>
    <row r="59" spans="1:7" x14ac:dyDescent="0.45">
      <c r="A59" s="108"/>
      <c r="B59" s="45"/>
      <c r="C59" s="23" t="s">
        <v>14</v>
      </c>
      <c r="D59" s="29"/>
      <c r="F59" s="63"/>
    </row>
    <row r="60" spans="1:7" x14ac:dyDescent="0.45">
      <c r="A60" s="108"/>
      <c r="B60" s="103">
        <v>34</v>
      </c>
      <c r="C60" s="11" t="s">
        <v>20</v>
      </c>
      <c r="D60" s="25"/>
      <c r="F60" s="63"/>
    </row>
    <row r="61" spans="1:7" x14ac:dyDescent="0.45">
      <c r="A61" s="108"/>
      <c r="B61" s="45" t="s">
        <v>72</v>
      </c>
      <c r="C61" s="11" t="s">
        <v>16</v>
      </c>
      <c r="D61" s="26">
        <f>D60*D58</f>
        <v>0</v>
      </c>
      <c r="F61" s="63"/>
    </row>
    <row r="62" spans="1:7" x14ac:dyDescent="0.45">
      <c r="A62" s="108"/>
      <c r="B62" s="103">
        <v>35</v>
      </c>
      <c r="C62" s="11" t="s">
        <v>17</v>
      </c>
      <c r="D62" s="27" t="s">
        <v>23</v>
      </c>
      <c r="F62" s="63"/>
    </row>
    <row r="63" spans="1:7" x14ac:dyDescent="0.45">
      <c r="A63" s="108"/>
      <c r="B63" s="45">
        <v>36</v>
      </c>
      <c r="C63" s="11" t="s">
        <v>18</v>
      </c>
      <c r="D63" s="26" t="e">
        <f>SQRT(4*D61*D61+D62*D62)</f>
        <v>#VALUE!</v>
      </c>
      <c r="F63" s="63"/>
    </row>
    <row r="64" spans="1:7" x14ac:dyDescent="0.45">
      <c r="A64" s="108"/>
      <c r="B64" s="45"/>
      <c r="C64" s="23" t="s">
        <v>15</v>
      </c>
      <c r="D64" s="29"/>
      <c r="F64" s="63"/>
    </row>
    <row r="65" spans="1:6" x14ac:dyDescent="0.45">
      <c r="A65" s="108"/>
      <c r="B65" s="103">
        <v>37</v>
      </c>
      <c r="C65" s="11" t="s">
        <v>16</v>
      </c>
      <c r="D65" s="25">
        <v>8</v>
      </c>
      <c r="F65" s="63"/>
    </row>
    <row r="66" spans="1:6" x14ac:dyDescent="0.45">
      <c r="A66" s="108"/>
      <c r="B66" s="103">
        <v>38</v>
      </c>
      <c r="C66" s="11" t="s">
        <v>17</v>
      </c>
      <c r="D66" s="25">
        <v>14</v>
      </c>
      <c r="F66" s="63"/>
    </row>
    <row r="67" spans="1:6" x14ac:dyDescent="0.45">
      <c r="A67" s="108"/>
      <c r="B67" s="103">
        <v>39</v>
      </c>
      <c r="C67" s="11" t="s">
        <v>18</v>
      </c>
      <c r="D67" s="28">
        <v>21</v>
      </c>
      <c r="F67" s="63"/>
    </row>
    <row r="68" spans="1:6" x14ac:dyDescent="0.45">
      <c r="B68" s="2"/>
      <c r="F68" s="63"/>
    </row>
  </sheetData>
  <mergeCells count="6">
    <mergeCell ref="A53:A67"/>
    <mergeCell ref="A5:A13"/>
    <mergeCell ref="A15:A22"/>
    <mergeCell ref="A24:A28"/>
    <mergeCell ref="A30:A44"/>
    <mergeCell ref="A46:A51"/>
  </mergeCells>
  <hyperlinks>
    <hyperlink ref="G15" r:id="rId1" xr:uid="{00000000-0004-0000-0200-000000000000}"/>
    <hyperlink ref="D15" r:id="rId2" xr:uid="{00000000-0004-0000-0200-000001000000}"/>
    <hyperlink ref="G5" r:id="rId3" xr:uid="{00000000-0004-0000-0200-000002000000}"/>
    <hyperlink ref="D5" r:id="rId4" xr:uid="{00000000-0004-0000-0200-000003000000}"/>
    <hyperlink ref="D54" r:id="rId5" xr:uid="{00000000-0004-0000-0200-000004000000}"/>
    <hyperlink ref="G54" r:id="rId6" xr:uid="{00000000-0004-0000-0200-000005000000}"/>
  </hyperlinks>
  <pageMargins left="0.25" right="0.25" top="0.25" bottom="0.25" header="0.05" footer="0.05"/>
  <pageSetup scale="69" orientation="portrait" horizontalDpi="300" verticalDpi="300" r:id="rId7"/>
  <drawing r:id="rId8"/>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dropdown_options!$C$4:$C$5</xm:f>
          </x14:formula1>
          <xm:sqref>D17 E21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7"/>
  <sheetViews>
    <sheetView workbookViewId="0"/>
  </sheetViews>
  <sheetFormatPr defaultRowHeight="14.25" x14ac:dyDescent="0.45"/>
  <cols>
    <col min="1" max="1" width="16.59765625" customWidth="1"/>
    <col min="2" max="2" width="56.265625" customWidth="1"/>
  </cols>
  <sheetData>
    <row r="1" spans="1:2" ht="15.75" x14ac:dyDescent="0.45">
      <c r="A1" s="36" t="s">
        <v>108</v>
      </c>
      <c r="B1" s="33" t="s">
        <v>78</v>
      </c>
    </row>
    <row r="2" spans="1:2" ht="15.75" x14ac:dyDescent="0.45">
      <c r="A2" s="36"/>
    </row>
    <row r="3" spans="1:2" ht="15.75" x14ac:dyDescent="0.45">
      <c r="A3" s="36" t="s">
        <v>79</v>
      </c>
      <c r="B3" s="34" t="s">
        <v>49</v>
      </c>
    </row>
    <row r="4" spans="1:2" ht="15.75" x14ac:dyDescent="0.45">
      <c r="A4" s="36"/>
    </row>
    <row r="5" spans="1:2" ht="15.75" x14ac:dyDescent="0.45">
      <c r="A5" s="36" t="s">
        <v>80</v>
      </c>
      <c r="B5" s="33" t="s">
        <v>53</v>
      </c>
    </row>
    <row r="6" spans="1:2" ht="15.75" x14ac:dyDescent="0.5">
      <c r="A6" s="35"/>
    </row>
    <row r="7" spans="1:2" ht="15.75" x14ac:dyDescent="0.5">
      <c r="A7" s="35" t="s">
        <v>81</v>
      </c>
      <c r="B7" s="80" t="s">
        <v>64</v>
      </c>
    </row>
  </sheetData>
  <hyperlinks>
    <hyperlink ref="B7" r:id="rId1" xr:uid="{00000000-0004-0000-04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9"/>
  <sheetViews>
    <sheetView workbookViewId="0"/>
  </sheetViews>
  <sheetFormatPr defaultRowHeight="14.25" x14ac:dyDescent="0.45"/>
  <sheetData>
    <row r="1" spans="1:3" x14ac:dyDescent="0.45">
      <c r="A1" t="s">
        <v>92</v>
      </c>
    </row>
    <row r="4" spans="1:3" x14ac:dyDescent="0.45">
      <c r="A4" t="s">
        <v>93</v>
      </c>
      <c r="C4" s="60" t="s">
        <v>94</v>
      </c>
    </row>
    <row r="5" spans="1:3" x14ac:dyDescent="0.45">
      <c r="C5" s="60" t="s">
        <v>95</v>
      </c>
    </row>
    <row r="9" spans="1:3" x14ac:dyDescent="0.45">
      <c r="A9"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telescopeA</vt:lpstr>
      <vt:lpstr>07in</vt:lpstr>
      <vt:lpstr>links</vt:lpstr>
      <vt:lpstr>dropdown_options</vt:lpstr>
      <vt:lpstr>'07in'!Print_Area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denjoan</dc:creator>
  <cp:lastModifiedBy>Elizabeth Warner</cp:lastModifiedBy>
  <cp:lastPrinted>2017-01-05T19:20:00Z</cp:lastPrinted>
  <dcterms:created xsi:type="dcterms:W3CDTF">2015-12-30T12:41:11Z</dcterms:created>
  <dcterms:modified xsi:type="dcterms:W3CDTF">2020-01-11T23:03:38Z</dcterms:modified>
</cp:coreProperties>
</file>