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mc:AlternateContent xmlns:mc="http://schemas.openxmlformats.org/markup-compatibility/2006">
    <mc:Choice Requires="x15">
      <x15ac:absPath xmlns:x15ac="http://schemas.microsoft.com/office/spreadsheetml/2010/11/ac" url="D:\Ryan\Documents\Fall 2017\ASTR 288\20171031 WASP-114 &amp; WASP-77\"/>
    </mc:Choice>
  </mc:AlternateContent>
  <bookViews>
    <workbookView xWindow="0" yWindow="0" windowWidth="24000" windowHeight="14145" xr2:uid="{00000000-000D-0000-FFFF-FFFF00000000}"/>
  </bookViews>
  <sheets>
    <sheet name="07in_ST7" sheetId="5" r:id="rId1"/>
    <sheet name="links" sheetId="3" r:id="rId2"/>
    <sheet name="dropdown_options" sheetId="2" r:id="rId3"/>
  </sheets>
  <definedNames>
    <definedName name="_xlnm.Print_Area" localSheetId="0">'07in_ST7'!$B$1:$K$68</definedName>
  </definedNames>
  <calcPr calcId="171027" iterateDelta="1E-4"/>
</workbook>
</file>

<file path=xl/calcChain.xml><?xml version="1.0" encoding="utf-8"?>
<calcChain xmlns="http://schemas.openxmlformats.org/spreadsheetml/2006/main">
  <c r="D61" i="5" l="1"/>
  <c r="D58" i="5"/>
  <c r="D63" i="5"/>
  <c r="E44" i="5" l="1"/>
  <c r="D44" i="5"/>
  <c r="E43" i="5"/>
  <c r="D43" i="5"/>
  <c r="D22" i="5"/>
  <c r="D20" i="5"/>
  <c r="D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Warner</author>
  </authors>
  <commentList>
    <comment ref="G20" authorId="0" shapeId="0" xr:uid="{BD66471A-636C-410C-A3AA-9B3C5804AD51}">
      <text>
        <r>
          <rPr>
            <b/>
            <sz val="9"/>
            <color indexed="81"/>
            <rFont val="Tahoma"/>
            <family val="2"/>
          </rPr>
          <t>optional:</t>
        </r>
        <r>
          <rPr>
            <sz val="9"/>
            <color indexed="81"/>
            <rFont val="Tahoma"/>
            <family val="2"/>
          </rPr>
          <t xml:space="preserve"> since you convert the mid time, paste it here.
</t>
        </r>
      </text>
    </comment>
    <comment ref="G21" authorId="0" shapeId="0" xr:uid="{347ACB28-CC20-4033-9449-E2A5AB51FFBD}">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<sst xmlns="http://schemas.openxmlformats.org/spreadsheetml/2006/main" count="134" uniqueCount="120">
  <si>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</si>
  <si>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</si>
  <si>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</si>
  <si>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</si>
  <si>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</si>
  <si>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</si>
  <si>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</si>
  <si>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</si>
  <si>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</si>
  <si>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</si>
  <si>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</si>
  <si>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</si>
  <si>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</si>
  <si>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</si>
  <si>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</si>
  <si>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</si>
  <si>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</si>
  <si>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</si>
  <si>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</si>
  <si>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</si>
  <si>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</si>
  <si>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</si>
  <si>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</si>
  <si>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</si>
  <si>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</si>
  <si>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</si>
  <si>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</si>
  <si>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</si>
  <si>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</si>
  <si>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</si>
  <si>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</si>
  <si>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</si>
  <si>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</si>
  <si>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</si>
  <si>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</si>
  <si>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</si>
  <si>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</si>
  <si>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</si>
  <si>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</si>
  <si>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</si>
  <si>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</si>
  <si>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</si>
  <si>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</si>
  <si>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</si>
  <si>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</si>
  <si>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</si>
  <si>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</si>
  <si>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</si>
  <si>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</si>
  <si>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</si>
  <si>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</si>
  <si>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</si>
  <si>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</si>
  <si>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</si>
  <si>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</si>
  <si>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</si>
  <si>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</si>
  <si>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</si>
  <si>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</si>
  <si>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</si>
  <si>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</si>
  <si>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</si>
  <si>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</si>
  <si>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</si>
  <si>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</si>
  <si>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</si>
  <si>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</si>
  <si>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</si>
  <si>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</si>
  <si>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</si>
  <si>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</si>
  <si>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</si>
  <si>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</si>
  <si>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</si>
  <si>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</si>
  <si>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</si>
  <si>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</si>
  <si>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</si>
  <si>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</si>
  <si>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</si>
  <si>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</si>
  <si>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</si>
  <si>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</si>
  <si>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</si>
  <si>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</si>
  <si>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</si>
  <si>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</si>
  <si>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</si>
  <si>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</si>
  <si>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</si>
  <si>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</si>
  <si>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</si>
  <si>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</si>
  <si>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</si>
  <si>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</si>
  <si>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</si>
  <si>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</si>
  <si>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</si>
  <si>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</si>
  <si>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</si>
  <si>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</si>
  <si>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</si>
  <si>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</si>
  <si>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</si>
  <si>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</si>
  <si>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</si>
  <si>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</si>
  <si>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</si>
  <si>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</si>
  <si>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</si>
  <si>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</si>
  <si>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</si>
  <si>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</si>
  <si>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</si>
  <si>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WASP-114 b</t>
  </si>
  <si>
    <t>Ryan Morris</t>
  </si>
  <si>
    <t>21 50 39.74</t>
  </si>
  <si>
    <t>10 27 46.9</t>
  </si>
  <si>
    <t>r'</t>
  </si>
  <si>
    <t>Post meridian flip did not match up, and some guiding problems at the end of pre meridian flip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</si>
</sst>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
    <numFmt numFmtId="166" formatCode="0.0000000000"/>
    <numFmt numFmtId="167" formatCode="0.0000"/>
    <numFmt numFmtId="168" formatCode="yyyy\-mm\-dd"/>
  </numFmts>
  <fonts count="30"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
      <b/>
      <sz val="8"/>
      <color rgb="FF000000"/>
      <name val="Verdana"/>
      <family val="2"/>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168" fontId="2"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1" fillId="0" borderId="0" xfId="1" applyAlignment="1" applyProtection="1">
      <alignment horizontal="left" vertical="center"/>
      <protection locked="0"/>
    </xf>
    <xf numFmtId="0" fontId="20" fillId="0" borderId="0" xfId="0" applyFont="1" applyAlignment="1" applyProtection="1">
      <alignment horizontal="center" vertical="center"/>
    </xf>
    <xf numFmtId="0" fontId="22" fillId="0" borderId="0" xfId="0" applyFont="1" applyAlignment="1" applyProtection="1">
      <alignment horizontal="center" vertical="center"/>
    </xf>
    <xf numFmtId="0" fontId="23" fillId="0" borderId="0" xfId="0" applyFont="1" applyAlignment="1" applyProtection="1">
      <alignment horizontal="left" vertical="center"/>
      <protection locked="0"/>
    </xf>
    <xf numFmtId="0" fontId="25" fillId="0" borderId="0" xfId="0" applyFont="1" applyAlignment="1" applyProtection="1">
      <alignment horizontal="center" vertical="center"/>
    </xf>
    <xf numFmtId="0" fontId="24" fillId="0" borderId="2" xfId="0" applyFont="1" applyBorder="1" applyAlignment="1">
      <alignment horizontal="center" vertical="center"/>
    </xf>
    <xf numFmtId="0" fontId="24" fillId="0" borderId="1" xfId="0" applyFont="1" applyFill="1" applyBorder="1" applyAlignment="1" applyProtection="1">
      <alignment horizontal="center" vertical="center"/>
      <protection locked="0"/>
    </xf>
    <xf numFmtId="0" fontId="24" fillId="0" borderId="3" xfId="0" applyFont="1" applyBorder="1" applyAlignment="1">
      <alignment horizontal="center" vertical="center"/>
    </xf>
    <xf numFmtId="167" fontId="24" fillId="0" borderId="0" xfId="2" applyNumberFormat="1" applyFont="1" applyAlignment="1">
      <alignment horizontal="center" vertical="center"/>
    </xf>
    <xf numFmtId="0" fontId="24" fillId="0" borderId="2" xfId="0"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0" fontId="24" fillId="0" borderId="4"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24" fillId="0" borderId="8"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Border="1" applyAlignment="1">
      <alignment horizontal="center" vertical="center"/>
    </xf>
    <xf numFmtId="0" fontId="2" fillId="0" borderId="11"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pplyProtection="1">
      <alignment horizontal="center" vertical="center"/>
    </xf>
    <xf numFmtId="0" fontId="28"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29" fillId="0" borderId="0" xfId="0" applyFont="1"/>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exoplanets.org/" TargetMode="External"/><Relationship Id="rId7" Type="http://schemas.openxmlformats.org/officeDocument/2006/relationships/printerSettings" Target="../printerSettings/printerSettings1.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10" Type="http://schemas.openxmlformats.org/officeDocument/2006/relationships/comments" Target="../comments1.xml"/><Relationship Id="rId4" Type="http://schemas.openxmlformats.org/officeDocument/2006/relationships/hyperlink" Target="http://exoplanets.org/"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tabSelected="1" topLeftCell="A40" workbookViewId="0">
      <selection activeCell="D57" sqref="D57"/>
    </sheetView>
  </sheetViews>
  <sheetFormatPr defaultRowHeight="15.75" x14ac:dyDescent="0.25"/>
  <cols>
    <col min="1" max="1" width="29.85546875" style="73" customWidth="1"/>
    <col min="2" max="2" width="10.7109375" style="54" customWidth="1"/>
    <col min="3" max="3" width="35.7109375" style="35" customWidth="1"/>
    <col min="4" max="4" width="25.7109375" style="54" customWidth="1"/>
    <col min="5" max="5" width="15.7109375" style="54" customWidth="1"/>
    <col min="6" max="6" width="2.7109375" style="64" customWidth="1"/>
    <col min="7" max="7" width="20.7109375" style="56" customWidth="1"/>
    <col min="8" max="8" width="14.140625" style="56" customWidth="1"/>
    <col min="9" max="9" width="13.85546875" style="56" customWidth="1"/>
    <col min="10" max="10" width="14.42578125" style="54" customWidth="1"/>
  </cols>
  <sheetData>
    <row r="1" spans="1:8" ht="21.75" thickTop="1" x14ac:dyDescent="0.25">
      <c r="A1" s="67" t="s">
        <v>98</v>
      </c>
      <c r="B1" s="68" t="s">
        <v>29</v>
      </c>
      <c r="C1" s="69" t="s">
        <v>50</v>
      </c>
      <c r="D1" s="70" t="s">
        <v>51</v>
      </c>
      <c r="E1" s="70" t="s">
        <v>55</v>
      </c>
      <c r="F1" s="71"/>
      <c r="G1" s="72" t="s">
        <v>56</v>
      </c>
      <c r="H1" s="93" t="s">
        <v>112</v>
      </c>
    </row>
    <row r="2" spans="1:8" ht="21" x14ac:dyDescent="0.25">
      <c r="C2" s="96" t="s">
        <v>3</v>
      </c>
      <c r="D2" s="54" t="s">
        <v>114</v>
      </c>
      <c r="E2" s="45"/>
      <c r="F2" s="62"/>
      <c r="H2" s="91" t="s">
        <v>107</v>
      </c>
    </row>
    <row r="3" spans="1:8" ht="21" x14ac:dyDescent="0.25">
      <c r="C3" s="96" t="s">
        <v>0</v>
      </c>
      <c r="D3" s="54" t="s">
        <v>115</v>
      </c>
      <c r="E3" s="45"/>
      <c r="F3" s="62"/>
      <c r="H3" s="90" t="s">
        <v>108</v>
      </c>
    </row>
    <row r="4" spans="1:8" x14ac:dyDescent="0.25">
      <c r="D4" s="44"/>
      <c r="E4" s="45"/>
      <c r="F4" s="62"/>
      <c r="H4" s="92" t="s">
        <v>111</v>
      </c>
    </row>
    <row r="5" spans="1:8" ht="16.5" thickBot="1" x14ac:dyDescent="0.3">
      <c r="A5" s="101" t="s">
        <v>99</v>
      </c>
      <c r="B5" s="1"/>
      <c r="C5" s="8" t="s">
        <v>28</v>
      </c>
      <c r="D5" s="29" t="s">
        <v>27</v>
      </c>
      <c r="E5" s="45"/>
      <c r="F5" s="62"/>
      <c r="G5" s="40" t="s">
        <v>49</v>
      </c>
      <c r="H5" s="94" t="s">
        <v>113</v>
      </c>
    </row>
    <row r="6" spans="1:8" ht="16.5" thickTop="1" x14ac:dyDescent="0.25">
      <c r="A6" s="101"/>
      <c r="B6" s="76">
        <v>1</v>
      </c>
      <c r="C6" s="7" t="s">
        <v>4</v>
      </c>
      <c r="D6" s="37" t="s">
        <v>116</v>
      </c>
      <c r="F6" s="62"/>
    </row>
    <row r="7" spans="1:8" x14ac:dyDescent="0.25">
      <c r="A7" s="101"/>
      <c r="B7" s="76">
        <v>2</v>
      </c>
      <c r="C7" s="7" t="s">
        <v>5</v>
      </c>
      <c r="D7" s="38" t="s">
        <v>117</v>
      </c>
      <c r="F7" s="62"/>
    </row>
    <row r="8" spans="1:8" x14ac:dyDescent="0.25">
      <c r="A8" s="101"/>
      <c r="B8" s="76">
        <v>3</v>
      </c>
      <c r="C8" s="7" t="s">
        <v>9</v>
      </c>
      <c r="D8" s="24">
        <v>1.5487743</v>
      </c>
      <c r="F8" s="62"/>
    </row>
    <row r="9" spans="1:8" ht="18.75" x14ac:dyDescent="0.25">
      <c r="A9" s="101"/>
      <c r="B9" s="77">
        <v>4</v>
      </c>
      <c r="C9" s="7" t="s">
        <v>89</v>
      </c>
      <c r="D9" s="43"/>
      <c r="F9" s="62"/>
    </row>
    <row r="10" spans="1:8" ht="18.75" x14ac:dyDescent="0.25">
      <c r="A10" s="101"/>
      <c r="B10" s="77">
        <v>5</v>
      </c>
      <c r="C10" s="7" t="s">
        <v>90</v>
      </c>
      <c r="D10" s="24"/>
      <c r="F10" s="62"/>
    </row>
    <row r="11" spans="1:8" x14ac:dyDescent="0.25">
      <c r="A11" s="101"/>
      <c r="B11" s="76">
        <v>6</v>
      </c>
      <c r="C11" s="7" t="s">
        <v>41</v>
      </c>
      <c r="D11" s="24">
        <v>12.743</v>
      </c>
      <c r="F11" s="62"/>
    </row>
    <row r="12" spans="1:8" x14ac:dyDescent="0.25">
      <c r="A12" s="101"/>
      <c r="B12" s="44" t="s">
        <v>65</v>
      </c>
      <c r="C12" s="7" t="s">
        <v>42</v>
      </c>
      <c r="D12" s="9" t="str">
        <f>CONCATENATE(D11-0.44," to ",D11+0.75," mag")</f>
        <v>12.303 to 13.493 mag</v>
      </c>
      <c r="F12" s="62"/>
    </row>
    <row r="13" spans="1:8" x14ac:dyDescent="0.25">
      <c r="A13" s="101"/>
      <c r="B13" s="77">
        <v>7</v>
      </c>
      <c r="C13" s="7" t="s">
        <v>40</v>
      </c>
      <c r="D13" s="39"/>
      <c r="E13" s="46"/>
      <c r="F13" s="62"/>
    </row>
    <row r="14" spans="1:8" x14ac:dyDescent="0.25">
      <c r="B14" s="44"/>
      <c r="C14" s="6"/>
      <c r="D14" s="47"/>
      <c r="E14" s="46"/>
      <c r="F14" s="62"/>
    </row>
    <row r="15" spans="1:8" x14ac:dyDescent="0.25">
      <c r="A15" s="99" t="s">
        <v>103</v>
      </c>
      <c r="B15" s="44"/>
      <c r="C15" s="10" t="s">
        <v>52</v>
      </c>
      <c r="D15" s="55" t="s">
        <v>27</v>
      </c>
      <c r="F15" s="62"/>
      <c r="G15" s="41" t="s">
        <v>53</v>
      </c>
    </row>
    <row r="16" spans="1:8" x14ac:dyDescent="0.25">
      <c r="A16" s="100"/>
      <c r="B16" s="76">
        <v>8</v>
      </c>
      <c r="C16" s="11" t="s">
        <v>22</v>
      </c>
      <c r="D16" s="66">
        <v>43039</v>
      </c>
      <c r="F16" s="62"/>
      <c r="G16" s="57"/>
    </row>
    <row r="17" spans="1:9" x14ac:dyDescent="0.25">
      <c r="A17" s="100"/>
      <c r="B17" s="44" t="s">
        <v>66</v>
      </c>
      <c r="C17" s="11" t="s">
        <v>54</v>
      </c>
      <c r="D17" s="14" t="s">
        <v>94</v>
      </c>
      <c r="F17" s="62"/>
      <c r="G17" s="57" t="s">
        <v>104</v>
      </c>
      <c r="I17" s="57"/>
    </row>
    <row r="18" spans="1:9" x14ac:dyDescent="0.25">
      <c r="A18" s="100"/>
      <c r="B18" s="76">
        <v>9</v>
      </c>
      <c r="C18" s="11" t="s">
        <v>1</v>
      </c>
      <c r="D18" s="48">
        <v>2458058.4832474398</v>
      </c>
      <c r="F18" s="63"/>
      <c r="G18" s="57"/>
      <c r="I18" s="57"/>
    </row>
    <row r="19" spans="1:9" x14ac:dyDescent="0.25">
      <c r="A19" s="100"/>
      <c r="B19" s="76">
        <v>10</v>
      </c>
      <c r="C19" s="11" t="s">
        <v>2</v>
      </c>
      <c r="D19" s="65">
        <v>2458058.5992185199</v>
      </c>
      <c r="F19" s="63"/>
      <c r="G19" s="57"/>
      <c r="I19" s="57"/>
    </row>
    <row r="20" spans="1:9" x14ac:dyDescent="0.25">
      <c r="A20" s="100"/>
      <c r="B20" s="44" t="s">
        <v>67</v>
      </c>
      <c r="C20" s="11" t="s">
        <v>36</v>
      </c>
      <c r="D20" s="49">
        <f>(D18+D19)/2</f>
        <v>2458058.5412329799</v>
      </c>
      <c r="F20" s="62"/>
      <c r="G20" s="74">
        <v>2458058.54088574</v>
      </c>
      <c r="H20" s="54" t="s">
        <v>109</v>
      </c>
      <c r="I20" s="78" t="s">
        <v>46</v>
      </c>
    </row>
    <row r="21" spans="1:9" ht="18.75" x14ac:dyDescent="0.25">
      <c r="A21" s="100"/>
      <c r="B21" s="95">
        <v>11</v>
      </c>
      <c r="C21" s="12" t="s">
        <v>96</v>
      </c>
      <c r="D21" s="50"/>
      <c r="E21" s="16" t="s">
        <v>94</v>
      </c>
      <c r="F21" s="62"/>
      <c r="G21" s="98">
        <v>2458058.5350000001</v>
      </c>
      <c r="H21" s="52" t="s">
        <v>45</v>
      </c>
      <c r="I21" s="78" t="s">
        <v>110</v>
      </c>
    </row>
    <row r="22" spans="1:9" x14ac:dyDescent="0.25">
      <c r="A22" s="100"/>
      <c r="B22" s="44" t="s">
        <v>68</v>
      </c>
      <c r="C22" s="13" t="s">
        <v>43</v>
      </c>
      <c r="D22" s="51" t="str">
        <f>IF(D21="","",ABS((D20-D21)*24*60))</f>
        <v/>
      </c>
      <c r="E22" s="52" t="s">
        <v>37</v>
      </c>
      <c r="F22" s="63"/>
      <c r="G22" s="57"/>
      <c r="I22" s="57"/>
    </row>
    <row r="23" spans="1:9" x14ac:dyDescent="0.25">
      <c r="B23" s="44"/>
      <c r="F23" s="62"/>
    </row>
    <row r="24" spans="1:9" x14ac:dyDescent="0.25">
      <c r="A24" s="101" t="s">
        <v>100</v>
      </c>
      <c r="B24" s="44" t="s">
        <v>23</v>
      </c>
      <c r="C24" s="8" t="s">
        <v>33</v>
      </c>
      <c r="D24" s="15" t="s">
        <v>85</v>
      </c>
      <c r="E24" s="15" t="s">
        <v>84</v>
      </c>
      <c r="F24" s="62"/>
    </row>
    <row r="25" spans="1:9" x14ac:dyDescent="0.25">
      <c r="A25" s="100"/>
      <c r="B25" s="79">
        <v>12</v>
      </c>
      <c r="C25" s="7" t="s">
        <v>34</v>
      </c>
      <c r="D25" s="80" t="s">
        <v>48</v>
      </c>
      <c r="E25" s="83">
        <v>39.002083329999998</v>
      </c>
      <c r="F25" s="61"/>
      <c r="G25" s="57"/>
      <c r="I25" s="57"/>
    </row>
    <row r="26" spans="1:9" x14ac:dyDescent="0.25">
      <c r="A26" s="100"/>
      <c r="B26" s="79">
        <v>13</v>
      </c>
      <c r="C26" s="7" t="s">
        <v>35</v>
      </c>
      <c r="D26" s="82" t="s">
        <v>47</v>
      </c>
      <c r="E26" s="83">
        <v>76.955972200000005</v>
      </c>
      <c r="F26" s="61"/>
      <c r="G26" s="57"/>
      <c r="I26" s="57"/>
    </row>
    <row r="27" spans="1:9" x14ac:dyDescent="0.25">
      <c r="A27" s="100"/>
      <c r="B27" s="79" t="s">
        <v>86</v>
      </c>
      <c r="C27" s="7" t="s">
        <v>82</v>
      </c>
      <c r="D27" s="82" t="s">
        <v>83</v>
      </c>
      <c r="E27" s="83">
        <v>283.04402779999998</v>
      </c>
      <c r="F27" s="61"/>
      <c r="G27" s="57"/>
      <c r="I27" s="57"/>
    </row>
    <row r="28" spans="1:9" x14ac:dyDescent="0.25">
      <c r="A28" s="100"/>
      <c r="B28" s="79">
        <v>14</v>
      </c>
      <c r="C28" s="7" t="s">
        <v>44</v>
      </c>
      <c r="D28" s="81">
        <v>55.777999999999999</v>
      </c>
      <c r="F28" s="63"/>
      <c r="G28" s="57"/>
      <c r="I28" s="57"/>
    </row>
    <row r="29" spans="1:9" x14ac:dyDescent="0.25">
      <c r="B29" s="44"/>
      <c r="D29" s="18"/>
      <c r="E29" s="18"/>
      <c r="F29" s="62"/>
    </row>
    <row r="30" spans="1:9" x14ac:dyDescent="0.25">
      <c r="A30" s="99" t="s">
        <v>101</v>
      </c>
      <c r="B30" s="44"/>
      <c r="C30" s="10" t="s">
        <v>58</v>
      </c>
      <c r="D30" s="18"/>
      <c r="E30" s="18"/>
      <c r="F30" s="62"/>
    </row>
    <row r="31" spans="1:9" x14ac:dyDescent="0.25">
      <c r="A31" s="100"/>
      <c r="B31" s="79">
        <v>15</v>
      </c>
      <c r="C31" s="22" t="s">
        <v>57</v>
      </c>
      <c r="D31" s="84" t="s">
        <v>87</v>
      </c>
      <c r="F31" s="63"/>
      <c r="G31" s="57"/>
      <c r="I31" s="57"/>
    </row>
    <row r="32" spans="1:9" x14ac:dyDescent="0.25">
      <c r="A32" s="100"/>
      <c r="B32" s="79">
        <v>16</v>
      </c>
      <c r="C32" s="11" t="s">
        <v>10</v>
      </c>
      <c r="D32" s="85">
        <v>178</v>
      </c>
      <c r="F32" s="63"/>
      <c r="G32" s="57"/>
      <c r="I32" s="57"/>
    </row>
    <row r="33" spans="1:9" x14ac:dyDescent="0.25">
      <c r="A33" s="100"/>
      <c r="B33" s="79">
        <v>17</v>
      </c>
      <c r="C33" s="11" t="s">
        <v>11</v>
      </c>
      <c r="D33" s="86">
        <v>1600</v>
      </c>
      <c r="F33" s="63"/>
      <c r="G33" s="57"/>
      <c r="I33" s="57"/>
    </row>
    <row r="34" spans="1:9" x14ac:dyDescent="0.25">
      <c r="A34" s="100"/>
      <c r="B34" s="79">
        <v>18</v>
      </c>
      <c r="C34" s="22" t="s">
        <v>39</v>
      </c>
      <c r="D34" s="84" t="s">
        <v>97</v>
      </c>
      <c r="F34" s="63"/>
      <c r="G34" s="57"/>
      <c r="I34" s="57"/>
    </row>
    <row r="35" spans="1:9" x14ac:dyDescent="0.25">
      <c r="A35" s="100"/>
      <c r="B35" s="79">
        <v>19</v>
      </c>
      <c r="C35" s="11" t="s">
        <v>7</v>
      </c>
      <c r="D35" s="85">
        <v>2.2999999999999998</v>
      </c>
      <c r="F35" s="63"/>
      <c r="G35" s="57"/>
      <c r="I35" s="57"/>
    </row>
    <row r="36" spans="1:9" x14ac:dyDescent="0.25">
      <c r="A36" s="100"/>
      <c r="B36" s="79">
        <v>20</v>
      </c>
      <c r="C36" s="11" t="s">
        <v>6</v>
      </c>
      <c r="D36" s="85">
        <v>15</v>
      </c>
      <c r="F36" s="63"/>
      <c r="G36" s="57"/>
      <c r="I36" s="57"/>
    </row>
    <row r="37" spans="1:9" x14ac:dyDescent="0.25">
      <c r="A37" s="100"/>
      <c r="B37" s="79">
        <v>21</v>
      </c>
      <c r="C37" s="11" t="s">
        <v>8</v>
      </c>
      <c r="D37" s="85">
        <v>1</v>
      </c>
      <c r="F37" s="63"/>
      <c r="G37" s="57"/>
      <c r="I37" s="57"/>
    </row>
    <row r="38" spans="1:9" x14ac:dyDescent="0.25">
      <c r="A38" s="100"/>
      <c r="B38" s="79">
        <v>22</v>
      </c>
      <c r="C38" s="11" t="s">
        <v>73</v>
      </c>
      <c r="D38" s="86">
        <v>45000</v>
      </c>
      <c r="F38" s="63"/>
      <c r="G38" s="57"/>
      <c r="I38" s="57"/>
    </row>
    <row r="39" spans="1:9" x14ac:dyDescent="0.25">
      <c r="A39" s="100"/>
      <c r="B39" s="44"/>
      <c r="C39" s="11" t="s">
        <v>23</v>
      </c>
      <c r="D39" s="4" t="s">
        <v>24</v>
      </c>
      <c r="E39" s="4" t="s">
        <v>25</v>
      </c>
      <c r="F39" s="62"/>
    </row>
    <row r="40" spans="1:9" x14ac:dyDescent="0.25">
      <c r="A40" s="100"/>
      <c r="B40" s="79">
        <v>23</v>
      </c>
      <c r="C40" s="11" t="s">
        <v>75</v>
      </c>
      <c r="D40" s="87">
        <v>765</v>
      </c>
      <c r="E40" s="84">
        <v>510</v>
      </c>
      <c r="F40" s="62"/>
      <c r="G40" s="58" t="s">
        <v>74</v>
      </c>
    </row>
    <row r="41" spans="1:9" x14ac:dyDescent="0.25">
      <c r="A41" s="100"/>
      <c r="B41" s="79">
        <v>24</v>
      </c>
      <c r="C41" s="11" t="s">
        <v>76</v>
      </c>
      <c r="D41" s="88">
        <v>9</v>
      </c>
      <c r="E41" s="85">
        <v>9</v>
      </c>
      <c r="F41" s="62"/>
      <c r="G41" s="58" t="s">
        <v>74</v>
      </c>
    </row>
    <row r="42" spans="1:9" x14ac:dyDescent="0.25">
      <c r="A42" s="100"/>
      <c r="B42" s="79">
        <v>25</v>
      </c>
      <c r="C42" s="11" t="s">
        <v>77</v>
      </c>
      <c r="D42" s="89">
        <v>1</v>
      </c>
      <c r="E42" s="86">
        <v>1</v>
      </c>
      <c r="F42" s="62"/>
    </row>
    <row r="43" spans="1:9" x14ac:dyDescent="0.25">
      <c r="A43" s="100"/>
      <c r="B43" s="44" t="s">
        <v>69</v>
      </c>
      <c r="C43" s="11" t="s">
        <v>13</v>
      </c>
      <c r="D43" s="30">
        <f>3438*D40*D41/1000/$D$33</f>
        <v>14.79414375</v>
      </c>
      <c r="E43" s="20">
        <f>3438*E40*E41/1000/$D$33</f>
        <v>9.8627625000000005</v>
      </c>
      <c r="F43" s="62"/>
    </row>
    <row r="44" spans="1:9" x14ac:dyDescent="0.25">
      <c r="A44" s="100"/>
      <c r="B44" s="44" t="s">
        <v>70</v>
      </c>
      <c r="C44" s="11" t="s">
        <v>12</v>
      </c>
      <c r="D44" s="31">
        <f>206265*D41*D42/1000/$D$33</f>
        <v>1.1602406249999999</v>
      </c>
      <c r="E44" s="21">
        <f>206265*E41*E42/1000/$D$33</f>
        <v>1.1602406249999999</v>
      </c>
      <c r="F44" s="62"/>
    </row>
    <row r="45" spans="1:9" x14ac:dyDescent="0.25">
      <c r="B45" s="44"/>
      <c r="C45" s="3"/>
      <c r="D45" s="18"/>
      <c r="E45" s="18"/>
      <c r="F45" s="62"/>
    </row>
    <row r="46" spans="1:9" x14ac:dyDescent="0.25">
      <c r="A46" s="101" t="s">
        <v>102</v>
      </c>
      <c r="B46" s="44"/>
      <c r="C46" s="8" t="s">
        <v>59</v>
      </c>
      <c r="D46" s="36"/>
      <c r="E46" s="36"/>
      <c r="F46" s="62"/>
    </row>
    <row r="47" spans="1:9" x14ac:dyDescent="0.25">
      <c r="A47" s="100"/>
      <c r="B47" s="95">
        <v>26</v>
      </c>
      <c r="C47" s="7" t="s">
        <v>26</v>
      </c>
      <c r="D47" s="23">
        <v>45</v>
      </c>
      <c r="E47" s="53"/>
      <c r="F47" s="62"/>
    </row>
    <row r="48" spans="1:9" x14ac:dyDescent="0.25">
      <c r="A48" s="100"/>
      <c r="B48" s="95">
        <v>27</v>
      </c>
      <c r="C48" s="7" t="s">
        <v>38</v>
      </c>
      <c r="D48" s="19" t="s">
        <v>118</v>
      </c>
      <c r="E48" s="36"/>
      <c r="F48" s="62"/>
    </row>
    <row r="49" spans="1:7" x14ac:dyDescent="0.25">
      <c r="A49" s="100"/>
      <c r="B49" s="95">
        <v>28</v>
      </c>
      <c r="C49" s="7" t="s">
        <v>60</v>
      </c>
      <c r="D49" s="19">
        <v>258</v>
      </c>
      <c r="E49" s="36"/>
      <c r="F49" s="62"/>
    </row>
    <row r="50" spans="1:7" x14ac:dyDescent="0.25">
      <c r="A50" s="100"/>
      <c r="B50" s="95">
        <v>29</v>
      </c>
      <c r="C50" s="7" t="s">
        <v>61</v>
      </c>
      <c r="D50" s="19">
        <v>75</v>
      </c>
      <c r="E50" s="60" t="s">
        <v>88</v>
      </c>
      <c r="F50" s="62"/>
      <c r="G50" s="56" t="s">
        <v>119</v>
      </c>
    </row>
    <row r="51" spans="1:7" x14ac:dyDescent="0.25">
      <c r="A51" s="100"/>
      <c r="B51" s="95">
        <v>30</v>
      </c>
      <c r="C51" s="7" t="s">
        <v>62</v>
      </c>
      <c r="D51" s="17">
        <v>183</v>
      </c>
      <c r="E51" s="36"/>
      <c r="F51" s="62"/>
    </row>
    <row r="52" spans="1:7" x14ac:dyDescent="0.25">
      <c r="B52" s="44"/>
      <c r="D52" s="18"/>
      <c r="E52" s="36"/>
      <c r="F52" s="62"/>
    </row>
    <row r="53" spans="1:7" x14ac:dyDescent="0.25">
      <c r="A53" s="99" t="s">
        <v>105</v>
      </c>
      <c r="B53" s="44"/>
      <c r="C53" s="10" t="s">
        <v>63</v>
      </c>
      <c r="D53" s="18"/>
      <c r="E53" s="36"/>
      <c r="F53" s="62"/>
    </row>
    <row r="54" spans="1:7" x14ac:dyDescent="0.25">
      <c r="A54" s="100"/>
      <c r="B54" s="44"/>
      <c r="C54" s="11" t="s">
        <v>30</v>
      </c>
      <c r="D54" s="97" t="s">
        <v>27</v>
      </c>
      <c r="F54" s="62"/>
      <c r="G54" s="42" t="s">
        <v>64</v>
      </c>
    </row>
    <row r="55" spans="1:7" x14ac:dyDescent="0.25">
      <c r="A55" s="100"/>
      <c r="B55" s="77">
        <v>31</v>
      </c>
      <c r="C55" s="11" t="s">
        <v>31</v>
      </c>
      <c r="D55" s="5"/>
      <c r="F55" s="62"/>
    </row>
    <row r="56" spans="1:7" x14ac:dyDescent="0.25">
      <c r="A56" s="100"/>
      <c r="B56" s="77">
        <v>32</v>
      </c>
      <c r="C56" s="11" t="s">
        <v>32</v>
      </c>
      <c r="D56" s="24" t="s">
        <v>23</v>
      </c>
      <c r="F56" s="62"/>
    </row>
    <row r="57" spans="1:7" x14ac:dyDescent="0.25">
      <c r="A57" s="100"/>
      <c r="B57" s="95">
        <v>33</v>
      </c>
      <c r="C57" s="11" t="s">
        <v>19</v>
      </c>
      <c r="D57" s="24">
        <v>3.5032000000000001</v>
      </c>
      <c r="F57" s="62"/>
    </row>
    <row r="58" spans="1:7" x14ac:dyDescent="0.25">
      <c r="A58" s="100"/>
      <c r="B58" s="44" t="s">
        <v>71</v>
      </c>
      <c r="C58" s="11" t="s">
        <v>21</v>
      </c>
      <c r="D58" s="25">
        <f>D57/D44</f>
        <v>3.019373675180526</v>
      </c>
      <c r="F58" s="62"/>
    </row>
    <row r="59" spans="1:7" x14ac:dyDescent="0.25">
      <c r="A59" s="100"/>
      <c r="B59" s="44"/>
      <c r="C59" s="22" t="s">
        <v>14</v>
      </c>
      <c r="D59" s="28"/>
      <c r="F59" s="62"/>
    </row>
    <row r="60" spans="1:7" x14ac:dyDescent="0.25">
      <c r="A60" s="100"/>
      <c r="B60" s="95">
        <v>34</v>
      </c>
      <c r="C60" s="11" t="s">
        <v>20</v>
      </c>
      <c r="D60" s="24"/>
      <c r="F60" s="62"/>
    </row>
    <row r="61" spans="1:7" x14ac:dyDescent="0.25">
      <c r="A61" s="100"/>
      <c r="B61" s="44" t="s">
        <v>72</v>
      </c>
      <c r="C61" s="11" t="s">
        <v>16</v>
      </c>
      <c r="D61" s="25">
        <f>D60*D58</f>
        <v>0</v>
      </c>
      <c r="F61" s="62"/>
    </row>
    <row r="62" spans="1:7" x14ac:dyDescent="0.25">
      <c r="A62" s="100"/>
      <c r="B62" s="95">
        <v>35</v>
      </c>
      <c r="C62" s="11" t="s">
        <v>17</v>
      </c>
      <c r="D62" s="26" t="s">
        <v>23</v>
      </c>
      <c r="F62" s="62"/>
    </row>
    <row r="63" spans="1:7" x14ac:dyDescent="0.25">
      <c r="A63" s="100"/>
      <c r="B63" s="44">
        <v>36</v>
      </c>
      <c r="C63" s="11" t="s">
        <v>18</v>
      </c>
      <c r="D63" s="25" t="e">
        <f>SQRT(4*D61*D61+D62*D62)</f>
        <v>#VALUE!</v>
      </c>
      <c r="F63" s="62"/>
    </row>
    <row r="64" spans="1:7" x14ac:dyDescent="0.25">
      <c r="A64" s="100"/>
      <c r="B64" s="44"/>
      <c r="C64" s="22" t="s">
        <v>15</v>
      </c>
      <c r="D64" s="28"/>
      <c r="F64" s="62"/>
    </row>
    <row r="65" spans="1:6" x14ac:dyDescent="0.25">
      <c r="A65" s="100"/>
      <c r="B65" s="95">
        <v>37</v>
      </c>
      <c r="C65" s="11" t="s">
        <v>16</v>
      </c>
      <c r="D65" s="24">
        <v>6</v>
      </c>
      <c r="F65" s="62"/>
    </row>
    <row r="66" spans="1:6" x14ac:dyDescent="0.25">
      <c r="A66" s="100"/>
      <c r="B66" s="95">
        <v>38</v>
      </c>
      <c r="C66" s="11" t="s">
        <v>17</v>
      </c>
      <c r="D66" s="24">
        <v>11</v>
      </c>
      <c r="F66" s="62"/>
    </row>
    <row r="67" spans="1:6" x14ac:dyDescent="0.25">
      <c r="A67" s="100"/>
      <c r="B67" s="95">
        <v>39</v>
      </c>
      <c r="C67" s="11" t="s">
        <v>18</v>
      </c>
      <c r="D67" s="27">
        <v>17</v>
      </c>
      <c r="F67" s="62"/>
    </row>
    <row r="68" spans="1:6" x14ac:dyDescent="0.25">
      <c r="B68" s="2"/>
      <c r="F68" s="62"/>
    </row>
  </sheetData>
  <mergeCells count="6">
    <mergeCell ref="A53:A67"/>
    <mergeCell ref="A5:A13"/>
    <mergeCell ref="A15:A22"/>
    <mergeCell ref="A24:A28"/>
    <mergeCell ref="A30:A44"/>
    <mergeCell ref="A46:A51"/>
  </mergeCells>
  <hyperlinks>
    <hyperlink ref="G15" r:id="rId1" xr:uid="{00000000-0004-0000-0300-000000000000}"/>
    <hyperlink ref="D15" r:id="rId2" xr:uid="{00000000-0004-0000-0300-000001000000}"/>
    <hyperlink ref="G5" r:id="rId3" xr:uid="{00000000-0004-0000-0300-000002000000}"/>
    <hyperlink ref="D5" r:id="rId4" xr:uid="{00000000-0004-0000-0300-000003000000}"/>
    <hyperlink ref="D54" r:id="rId5" xr:uid="{00000000-0004-0000-0300-000004000000}"/>
    <hyperlink ref="G54" r:id="rId6" xr:uid="{00000000-0004-0000-0300-000005000000}"/>
  </hyperlinks>
  <pageMargins left="0.25" right="0.25" top="0.25" bottom="0.25" header="0" footer="0"/>
  <pageSetup scale="67" orientation="portrait" horizontalDpi="4294967295" verticalDpi="4294967295"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heetViews>
  <sheetFormatPr defaultRowHeight="15" x14ac:dyDescent="0.25"/>
  <cols>
    <col min="1" max="1" width="16.5703125" customWidth="1"/>
    <col min="2" max="2" width="56.28515625" customWidth="1"/>
  </cols>
  <sheetData>
    <row r="1" spans="1:2" ht="15.75" x14ac:dyDescent="0.25">
      <c r="A1" s="35" t="s">
        <v>106</v>
      </c>
      <c r="B1" s="32" t="s">
        <v>78</v>
      </c>
    </row>
    <row r="2" spans="1:2" ht="15.75" x14ac:dyDescent="0.25">
      <c r="A2" s="35"/>
    </row>
    <row r="3" spans="1:2" ht="15.75" x14ac:dyDescent="0.25">
      <c r="A3" s="35" t="s">
        <v>79</v>
      </c>
      <c r="B3" s="33" t="s">
        <v>49</v>
      </c>
    </row>
    <row r="4" spans="1:2" ht="15.75" x14ac:dyDescent="0.25">
      <c r="A4" s="35"/>
    </row>
    <row r="5" spans="1:2" ht="15.75" x14ac:dyDescent="0.25">
      <c r="A5" s="35" t="s">
        <v>80</v>
      </c>
      <c r="B5" s="32" t="s">
        <v>53</v>
      </c>
    </row>
    <row r="6" spans="1:2" ht="15.75" x14ac:dyDescent="0.25">
      <c r="A6" s="34"/>
    </row>
    <row r="7" spans="1:2" ht="15.75" x14ac:dyDescent="0.25">
      <c r="A7" s="34" t="s">
        <v>81</v>
      </c>
      <c r="B7" s="75" t="s">
        <v>64</v>
      </c>
    </row>
  </sheetData>
  <hyperlinks>
    <hyperlink ref="B7" r:id="rId1" xr:uid="{00000000-0004-0000-04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heetViews>
  <sheetFormatPr defaultRowHeight="15" x14ac:dyDescent="0.25"/>
  <sheetData>
    <row r="1" spans="1:3" x14ac:dyDescent="0.25">
      <c r="A1" t="s">
        <v>91</v>
      </c>
    </row>
    <row r="4" spans="1:3" x14ac:dyDescent="0.25">
      <c r="A4" t="s">
        <v>92</v>
      </c>
      <c r="C4" s="59" t="s">
        <v>93</v>
      </c>
    </row>
    <row r="5" spans="1:3" x14ac:dyDescent="0.25">
      <c r="C5" s="59" t="s">
        <v>94</v>
      </c>
    </row>
    <row r="9" spans="1:3" x14ac:dyDescent="0.25">
      <c r="A9"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Ryan Morris</cp:lastModifiedBy>
  <cp:lastPrinted>2017-01-05T19:20:00Z</cp:lastPrinted>
  <dcterms:created xsi:type="dcterms:W3CDTF">2015-12-30T12:41:11Z</dcterms:created>
  <dcterms:modified xsi:type="dcterms:W3CDTF">2017-11-08T23:37:15Z</dcterms:modified>
</cp:coreProperties>
</file>