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66"/>
  <workbookPr/>
  <mc:AlternateContent xmlns:mc="http://schemas.openxmlformats.org/markup-compatibility/2006">
    <mc:Choice Requires="x15">
      <x15ac:absPath xmlns:x15ac="http://schemas.microsoft.com/office/spreadsheetml/2010/11/ac" url="C:\Users\caleb\Desktop\Telescope data\6-inch\03_05_2017_HAT-P-36\"/>
    </mc:Choice>
  </mc:AlternateContent>
  <bookViews>
    <workbookView xWindow="0" yWindow="0" windowWidth="24000" windowHeight="14150" activeTab="1"/>
  </bookViews>
  <sheets>
    <sheet name="telescopeA" sheetId="8" r:id="rId1"/>
    <sheet name="06in" sheetId="1" r:id="rId2"/>
    <sheet name="07in" sheetId="4" r:id="rId3"/>
    <sheet name="07in_ST7" sheetId="5" r:id="rId4"/>
    <sheet name="links" sheetId="3" r:id="rId5"/>
    <sheet name="dropdown_options" sheetId="2" r:id="rId6"/>
  </sheets>
  <externalReferences>
    <externalReference r:id="rId7"/>
  </externalReferences>
  <definedNames>
    <definedName name="_xlnm.Print_Area" localSheetId="2">'07in'!$A$1:$J$68</definedName>
    <definedName name="_xlnm.Print_Area" localSheetId="3">'07in_ST7'!$A$1:$J$68</definedName>
  </definedNames>
  <calcPr calcId="171027" iterateDelta="1E-4"/>
</workbook>
</file>

<file path=xl/calcChain.xml><?xml version="1.0" encoding="utf-8"?>
<calcChain xmlns="http://schemas.openxmlformats.org/spreadsheetml/2006/main">
  <c r="E44" i="8" l="1"/>
  <c r="D44" i="8"/>
  <c r="D58" i="8" s="1"/>
  <c r="D61" i="8" s="1"/>
  <c r="D63" i="8" s="1"/>
  <c r="E43" i="8"/>
  <c r="D43" i="8"/>
  <c r="D22" i="8"/>
  <c r="D20" i="8"/>
  <c r="D12" i="8"/>
  <c r="D44" i="5" l="1"/>
  <c r="C44" i="5"/>
  <c r="C58" i="5" s="1"/>
  <c r="C61" i="5" s="1"/>
  <c r="C63" i="5" s="1"/>
  <c r="D43" i="5"/>
  <c r="C43" i="5"/>
  <c r="C22" i="5"/>
  <c r="C20" i="5"/>
  <c r="C12" i="5"/>
  <c r="D44" i="4" l="1"/>
  <c r="C44" i="4"/>
  <c r="C58" i="4" s="1"/>
  <c r="C61" i="4" s="1"/>
  <c r="C63" i="4" s="1"/>
  <c r="D43" i="4"/>
  <c r="C43" i="4"/>
  <c r="C22" i="4"/>
  <c r="C20" i="4"/>
  <c r="C12" i="4"/>
  <c r="D44" i="1"/>
  <c r="C44" i="1"/>
  <c r="C58" i="1" s="1"/>
  <c r="C61" i="1" s="1"/>
  <c r="C63" i="1" s="1"/>
  <c r="D43" i="1"/>
  <c r="C43" i="1"/>
  <c r="C22" i="1"/>
  <c r="C20" i="1"/>
  <c r="C12" i="1"/>
</calcChain>
</file>

<file path=xl/comments1.xml><?xml version="1.0" encoding="utf-8"?>
<comments xmlns="http://schemas.openxmlformats.org/spreadsheetml/2006/main">
  <authors>
    <author>Elizabeth Warner</author>
  </authors>
  <commentList>
    <comment ref="G20" authorId="0" shapeId="0">
      <text>
        <r>
          <rPr>
            <b/>
            <sz val="9"/>
            <color indexed="81"/>
            <rFont val="Tahoma"/>
            <family val="2"/>
          </rPr>
          <t>optional:</t>
        </r>
        <r>
          <rPr>
            <sz val="9"/>
            <color indexed="81"/>
            <rFont val="Tahoma"/>
            <family val="2"/>
          </rPr>
          <t xml:space="preserve"> since you convert the mid time, paste it here.
</t>
        </r>
      </text>
    </comment>
    <comment ref="G21" authorId="0" shapeId="0">
      <text>
        <r>
          <rPr>
            <b/>
            <sz val="9"/>
            <color indexed="81"/>
            <rFont val="Tahoma"/>
            <family val="2"/>
          </rPr>
          <t>optional:</t>
        </r>
        <r>
          <rPr>
            <sz val="9"/>
            <color indexed="81"/>
            <rFont val="Tahoma"/>
            <family val="2"/>
          </rPr>
          <t xml:space="preserve"> This I usually copy from the ETD site. After getting a list of predictions for a night, you click on a particular star and get the listing for the next days. The first in the list is usually the time you are observing and has the HJD value.
</t>
        </r>
      </text>
    </comment>
  </commentList>
</comments>
</file>

<file path=xl/sharedStrings.xml><?xml version="1.0" encoding="utf-8"?>
<sst xmlns="http://schemas.openxmlformats.org/spreadsheetml/2006/main" count="436" uniqueCount="122">
  <si>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</si>
  <si>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</si>
  <si>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</si>
  <si>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</si>
  <si>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</si>
  <si>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</si>
  <si>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</si>
  <si>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</si>
  <si>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</si>
  <si>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</si>
  <si>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</si>
  <si>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</si>
  <si>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</si>
  <si>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</si>
  <si>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</si>
  <si>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</si>
  <si>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</si>
  <si>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</si>
  <si>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</si>
  <si>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</si>
  <si>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</si>
  <si>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</si>
  <si>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</si>
  <si>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</si>
  <si>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</si>
  <si>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</si>
  <si>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</si>
  <si>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</si>
  <si>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</si>
  <si>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</si>
  <si>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</si>
  <si>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</si>
  <si>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</si>
  <si>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</si>
  <si>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</si>
  <si>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</si>
  <si>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</si>
  <si>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</si>
  <si>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</si>
  <si>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</si>
  <si>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</si>
  <si>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</si>
  <si>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</si>
  <si>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</si>
  <si>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</si>
  <si>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</si>
  <si>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pred page</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</si>
  <si>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</si>
  <si>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</si>
  <si>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</si>
  <si>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</si>
  <si>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</si>
  <si>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</si>
  <si>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</si>
  <si>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</si>
  <si>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</si>
  <si>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</si>
  <si>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</si>
  <si>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</si>
  <si>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</si>
  <si>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</si>
  <si>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</si>
  <si>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</si>
  <si>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</si>
  <si>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</si>
  <si>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</si>
  <si>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</si>
  <si>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</si>
  <si>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</si>
  <si>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</si>
  <si>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</si>
  <si>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</si>
  <si>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</si>
  <si>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</si>
  <si>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</si>
  <si>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</si>
  <si>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</si>
  <si>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</si>
  <si>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</si>
  <si>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preditions:</t>
  </si>
  <si>
    <t>var2.astro.cz/ETD/predictions.php</t>
  </si>
  <si>
    <t>target details:</t>
  </si>
  <si>
    <t>time conversion:</t>
  </si>
  <si>
    <t>limb darkening:</t>
  </si>
  <si>
    <t>Elong:</t>
  </si>
  <si>
    <t>283 02 38.5</t>
  </si>
  <si>
    <t>DD</t>
  </si>
  <si>
    <t>HMS</t>
  </si>
  <si>
    <t>13a</t>
  </si>
  <si>
    <t>SBIG ST-10XME</t>
  </si>
  <si>
    <t>AP 6" refractor</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</si>
  <si>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</si>
  <si>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</si>
  <si>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</si>
  <si>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</si>
  <si>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</si>
  <si>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</si>
  <si>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</si>
  <si>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</si>
  <si>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</si>
  <si>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</si>
  <si>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</si>
  <si>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</si>
  <si>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</si>
  <si>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</si>
  <si>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dd mm ss.s</t>
  </si>
  <si>
    <t>dd.d</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</si>
  <si>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</si>
  <si>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</si>
  <si>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</si>
  <si>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</si>
  <si>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from pred page (see 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</si>
  <si>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</si>
  <si>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HAT-P-36 b</t>
  </si>
  <si>
    <t>Caleb Harada</t>
  </si>
  <si>
    <t>12:33:03.909</t>
  </si>
  <si>
    <t>+44:54:55.1</t>
  </si>
  <si>
    <r>
      <t xml:space="preserve">1.327347 </t>
    </r>
    <r>
      <rPr>
        <sz val="12"/>
        <color theme="1"/>
        <rFont val="Calibri"/>
        <family val="2"/>
      </rPr>
      <t>± 0.000006</t>
    </r>
  </si>
  <si>
    <t>1.096 ± 0.056</t>
  </si>
  <si>
    <t>5560 ± 100</t>
  </si>
  <si>
    <t>05 Mar. 2017</t>
  </si>
  <si>
    <t>Sloan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</si>
</sst>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
    <numFmt numFmtId="165" formatCode="0.0"/>
    <numFmt numFmtId="166" formatCode="0.0000000000"/>
    <numFmt numFmtId="167" formatCode="0.0000"/>
    <numFmt numFmtId="168" formatCode="yyyy\-mm\-dd"/>
  </numFmts>
  <fonts count="22"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b/>
      <u/>
      <sz val="12"/>
      <color rgb="FF000000"/>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9"/>
      <color indexed="81"/>
      <name val="Tahoma"/>
      <family val="2"/>
    </font>
    <font>
      <sz val="9"/>
      <color indexed="81"/>
      <name val="Tahoma"/>
      <family val="2"/>
    </font>
    <font>
      <sz val="12"/>
      <color theme="1"/>
      <name val="Calibri"/>
      <family val="2"/>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1">
    <xf numFmtId="0" fontId="0" fillId="0" borderId="0" xfId="0"/>
    <xf numFmtId="0" fontId="3" fillId="0" borderId="0" xfId="0" applyFont="1" applyAlignment="1" applyProtection="1">
      <alignment horizontal="righ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0" borderId="0" xfId="1" applyFont="1" applyAlignment="1" applyProtection="1">
      <alignment horizontal="left"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1"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8" fillId="8" borderId="0" xfId="0" applyFont="1" applyFill="1" applyAlignment="1" applyProtection="1">
      <alignment horizontal="center" vertical="center"/>
      <protection locked="0"/>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167" fontId="9" fillId="0" borderId="0" xfId="2" applyNumberFormat="1" applyFont="1" applyAlignment="1">
      <alignment horizontal="center" vertical="center"/>
    </xf>
    <xf numFmtId="166" fontId="8" fillId="0" borderId="0" xfId="0" applyNumberFormat="1" applyFont="1" applyAlignment="1" applyProtection="1">
      <alignment horizontal="center" vertical="center"/>
      <protection locked="0"/>
    </xf>
    <xf numFmtId="0" fontId="7" fillId="0" borderId="0" xfId="0" applyFont="1" applyAlignment="1">
      <alignment horizontal="left" vertical="center"/>
    </xf>
    <xf numFmtId="0" fontId="14" fillId="0" borderId="0" xfId="0" applyFont="1" applyAlignment="1">
      <alignment horizontal="center" vertical="center"/>
    </xf>
    <xf numFmtId="0" fontId="7" fillId="0" borderId="4" xfId="0" applyFont="1" applyBorder="1" applyAlignment="1">
      <alignment horizontal="center" vertical="center"/>
    </xf>
    <xf numFmtId="0" fontId="1" fillId="7" borderId="0" xfId="1" applyFill="1" applyAlignment="1" applyProtection="1">
      <alignment horizontal="center" vertical="center"/>
      <protection locked="0"/>
    </xf>
    <xf numFmtId="0" fontId="2" fillId="9" borderId="0" xfId="0" applyFont="1" applyFill="1" applyAlignment="1" applyProtection="1">
      <alignment horizontal="right" vertical="center"/>
    </xf>
    <xf numFmtId="0" fontId="3" fillId="10" borderId="0" xfId="0" applyFont="1" applyFill="1" applyAlignment="1" applyProtection="1">
      <alignment horizontal="right" vertical="center"/>
    </xf>
    <xf numFmtId="168" fontId="2" fillId="0" borderId="2" xfId="0" applyNumberFormat="1" applyFont="1" applyBorder="1" applyAlignment="1" applyProtection="1">
      <alignment horizontal="center" vertical="center"/>
      <protection locked="0"/>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horizontal="center" vertical="center"/>
      <protection locked="0"/>
    </xf>
    <xf numFmtId="0" fontId="18" fillId="8" borderId="0" xfId="0" applyFont="1" applyFill="1" applyAlignment="1" applyProtection="1">
      <alignment horizontal="center" vertical="center"/>
      <protection locked="0"/>
    </xf>
    <xf numFmtId="166" fontId="18" fillId="0" borderId="0" xfId="0" applyNumberFormat="1" applyFont="1" applyAlignment="1" applyProtection="1">
      <alignment horizontal="center" vertical="center"/>
      <protection locked="0"/>
    </xf>
    <xf numFmtId="0" fontId="15"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0" fillId="4" borderId="0" xfId="0" applyFont="1" applyFill="1" applyAlignment="1" applyProtection="1">
      <alignment horizontal="left" vertical="center"/>
    </xf>
    <xf numFmtId="0" fontId="2" fillId="0" borderId="2" xfId="0" applyNumberFormat="1"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15" fillId="10" borderId="0" xfId="0" applyFont="1" applyFill="1" applyAlignment="1">
      <alignment horizontal="left" vertical="top" wrapText="1"/>
    </xf>
    <xf numFmtId="0" fontId="15" fillId="0" borderId="0" xfId="0" applyFont="1" applyAlignment="1">
      <alignment horizontal="left" vertical="top" wrapText="1"/>
    </xf>
    <xf numFmtId="0" fontId="15"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733425</xdr:colOff>
      <xdr:row>15</xdr:row>
      <xdr:rowOff>85725</xdr:rowOff>
    </xdr:from>
    <xdr:to>
      <xdr:col>11</xdr:col>
      <xdr:colOff>361950</xdr:colOff>
      <xdr:row>18</xdr:row>
      <xdr:rowOff>128408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0" y="3228975"/>
          <a:ext cx="3657600" cy="642758"/>
        </a:xfrm>
        <a:prstGeom prst="rect">
          <a:avLst/>
        </a:prstGeom>
        <a:ln w="12700" cmpd="thickThin">
          <a:solidFill>
            <a:schemeClr val="accent1"/>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YYYYMMDD_exo-name_ObsCode-or-init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_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astroutils.astronomy.ohio-state.edu/time/" TargetMode="External"/><Relationship Id="rId7" Type="http://schemas.openxmlformats.org/officeDocument/2006/relationships/vmlDrawing" Target="../drawings/vmlDrawing1.vml"/><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astroutils.astronomy.ohio-state.edu/time/" TargetMode="External"/><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5" Type="http://schemas.openxmlformats.org/officeDocument/2006/relationships/printerSettings" Target="../printerSettings/printerSettings2.bin"/><Relationship Id="rId4" Type="http://schemas.openxmlformats.org/officeDocument/2006/relationships/hyperlink" Target="http://astroutils.astronomy.ohio-state.edu/exofast/limbdark.s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xoplanets.org/" TargetMode="External"/><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printerSettings" Target="../printerSettings/printerSettings3.bin"/><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exoplanets.org/" TargetMode="External"/><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printerSettings" Target="../printerSettings/printerSettings4.bin"/><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8"/>
  <sheetViews>
    <sheetView topLeftCell="A35" workbookViewId="0">
      <selection activeCell="C64" sqref="C64"/>
    </sheetView>
  </sheetViews>
  <sheetFormatPr defaultRowHeight="15.5" x14ac:dyDescent="0.35"/>
  <cols>
    <col min="1" max="1" width="29.81640625" style="92" customWidth="1"/>
    <col min="2" max="2" width="10.7265625" style="65" customWidth="1"/>
    <col min="3" max="3" width="35.7265625" style="45" customWidth="1"/>
    <col min="4" max="4" width="25.7265625" style="65" customWidth="1"/>
    <col min="5" max="5" width="15.7265625" style="65" customWidth="1"/>
    <col min="6" max="6" width="2.7265625" style="76" customWidth="1"/>
    <col min="7" max="7" width="20.7265625" style="67" customWidth="1"/>
    <col min="8" max="9" width="10.7265625" style="67" customWidth="1"/>
    <col min="10" max="10" width="9.1796875" style="65"/>
  </cols>
  <sheetData>
    <row r="1" spans="1:7" ht="21" x14ac:dyDescent="0.35">
      <c r="A1" s="86" t="s">
        <v>102</v>
      </c>
      <c r="B1" s="87" t="s">
        <v>29</v>
      </c>
      <c r="C1" s="88" t="s">
        <v>51</v>
      </c>
      <c r="D1" s="89" t="s">
        <v>52</v>
      </c>
      <c r="E1" s="89" t="s">
        <v>56</v>
      </c>
      <c r="F1" s="90"/>
      <c r="G1" s="91" t="s">
        <v>57</v>
      </c>
    </row>
    <row r="2" spans="1:7" x14ac:dyDescent="0.35">
      <c r="C2" s="1" t="s">
        <v>3</v>
      </c>
      <c r="E2" s="56"/>
      <c r="F2" s="74"/>
    </row>
    <row r="3" spans="1:7" x14ac:dyDescent="0.35">
      <c r="C3" s="1" t="s">
        <v>0</v>
      </c>
      <c r="E3" s="56"/>
      <c r="F3" s="74"/>
    </row>
    <row r="4" spans="1:7" x14ac:dyDescent="0.35">
      <c r="D4" s="55"/>
      <c r="E4" s="56"/>
      <c r="F4" s="74"/>
    </row>
    <row r="5" spans="1:7" x14ac:dyDescent="0.35">
      <c r="A5" s="100" t="s">
        <v>103</v>
      </c>
      <c r="B5" s="2"/>
      <c r="C5" s="11" t="s">
        <v>28</v>
      </c>
      <c r="D5" s="39" t="s">
        <v>27</v>
      </c>
      <c r="E5" s="56"/>
      <c r="F5" s="74"/>
      <c r="G5" s="51" t="s">
        <v>50</v>
      </c>
    </row>
    <row r="6" spans="1:7" x14ac:dyDescent="0.35">
      <c r="A6" s="100"/>
      <c r="B6" s="3">
        <v>1</v>
      </c>
      <c r="C6" s="10" t="s">
        <v>4</v>
      </c>
      <c r="D6" s="48"/>
      <c r="F6" s="74"/>
    </row>
    <row r="7" spans="1:7" x14ac:dyDescent="0.35">
      <c r="A7" s="100"/>
      <c r="B7" s="3">
        <v>2</v>
      </c>
      <c r="C7" s="83" t="s">
        <v>5</v>
      </c>
      <c r="D7" s="49"/>
      <c r="F7" s="74"/>
    </row>
    <row r="8" spans="1:7" x14ac:dyDescent="0.35">
      <c r="A8" s="100"/>
      <c r="B8" s="3">
        <v>3</v>
      </c>
      <c r="C8" s="10" t="s">
        <v>9</v>
      </c>
      <c r="D8" s="33"/>
      <c r="F8" s="74"/>
    </row>
    <row r="9" spans="1:7" ht="17.5" x14ac:dyDescent="0.35">
      <c r="A9" s="100"/>
      <c r="B9" s="3">
        <v>4</v>
      </c>
      <c r="C9" s="10" t="s">
        <v>93</v>
      </c>
      <c r="D9" s="54"/>
      <c r="F9" s="74"/>
    </row>
    <row r="10" spans="1:7" ht="17.5" x14ac:dyDescent="0.35">
      <c r="A10" s="100"/>
      <c r="B10" s="3">
        <v>5</v>
      </c>
      <c r="C10" s="10" t="s">
        <v>94</v>
      </c>
      <c r="D10" s="33"/>
      <c r="F10" s="74"/>
    </row>
    <row r="11" spans="1:7" x14ac:dyDescent="0.35">
      <c r="A11" s="100"/>
      <c r="B11" s="3">
        <v>6</v>
      </c>
      <c r="C11" s="10" t="s">
        <v>41</v>
      </c>
      <c r="D11" s="33"/>
      <c r="F11" s="74"/>
    </row>
    <row r="12" spans="1:7" x14ac:dyDescent="0.35">
      <c r="A12" s="100"/>
      <c r="B12" s="3" t="s">
        <v>66</v>
      </c>
      <c r="C12" s="10" t="s">
        <v>42</v>
      </c>
      <c r="D12" s="12" t="str">
        <f>CONCATENATE(D11-0.44," to ",D11+0.75," mag")</f>
        <v>-0.44 to 0.75 mag</v>
      </c>
      <c r="F12" s="74"/>
    </row>
    <row r="13" spans="1:7" x14ac:dyDescent="0.35">
      <c r="A13" s="100"/>
      <c r="B13" s="3">
        <v>7</v>
      </c>
      <c r="C13" s="10" t="s">
        <v>40</v>
      </c>
      <c r="D13" s="50"/>
      <c r="E13" s="57"/>
      <c r="F13" s="74"/>
    </row>
    <row r="14" spans="1:7" x14ac:dyDescent="0.35">
      <c r="B14" s="3"/>
      <c r="C14" s="9"/>
      <c r="D14" s="58"/>
      <c r="E14" s="57"/>
      <c r="F14" s="74"/>
    </row>
    <row r="15" spans="1:7" x14ac:dyDescent="0.35">
      <c r="A15" s="98" t="s">
        <v>109</v>
      </c>
      <c r="B15" s="3"/>
      <c r="C15" s="84" t="s">
        <v>53</v>
      </c>
      <c r="D15" s="66" t="s">
        <v>27</v>
      </c>
      <c r="F15" s="74"/>
      <c r="G15" s="52" t="s">
        <v>54</v>
      </c>
    </row>
    <row r="16" spans="1:7" x14ac:dyDescent="0.35">
      <c r="A16" s="99"/>
      <c r="B16" s="3">
        <v>8</v>
      </c>
      <c r="C16" s="14" t="s">
        <v>22</v>
      </c>
      <c r="D16" s="85"/>
      <c r="F16" s="74"/>
      <c r="G16" s="68"/>
    </row>
    <row r="17" spans="1:10" x14ac:dyDescent="0.35">
      <c r="A17" s="99"/>
      <c r="B17" s="3" t="s">
        <v>67</v>
      </c>
      <c r="C17" s="14" t="s">
        <v>55</v>
      </c>
      <c r="D17" s="18" t="s">
        <v>98</v>
      </c>
      <c r="F17" s="74"/>
      <c r="G17" s="68" t="s">
        <v>110</v>
      </c>
      <c r="I17" s="68"/>
    </row>
    <row r="18" spans="1:10" x14ac:dyDescent="0.35">
      <c r="A18" s="99"/>
      <c r="B18" s="3">
        <v>9</v>
      </c>
      <c r="C18" s="14" t="s">
        <v>1</v>
      </c>
      <c r="D18" s="59"/>
      <c r="F18" s="75"/>
      <c r="G18" s="68"/>
      <c r="I18" s="68"/>
    </row>
    <row r="19" spans="1:10" x14ac:dyDescent="0.35">
      <c r="A19" s="99"/>
      <c r="B19" s="3">
        <v>10</v>
      </c>
      <c r="C19" s="14" t="s">
        <v>2</v>
      </c>
      <c r="D19" s="81"/>
      <c r="F19" s="75"/>
      <c r="G19" s="68"/>
      <c r="I19" s="68"/>
    </row>
    <row r="20" spans="1:10" x14ac:dyDescent="0.35">
      <c r="A20" s="99"/>
      <c r="B20" s="3" t="s">
        <v>68</v>
      </c>
      <c r="C20" s="14" t="s">
        <v>36</v>
      </c>
      <c r="D20" s="60">
        <f>(D18+D19)/2</f>
        <v>0</v>
      </c>
      <c r="F20" s="74"/>
      <c r="G20" s="93"/>
      <c r="I20" s="68" t="s">
        <v>47</v>
      </c>
    </row>
    <row r="21" spans="1:10" ht="17.5" x14ac:dyDescent="0.35">
      <c r="A21" s="99"/>
      <c r="B21" s="3">
        <v>11</v>
      </c>
      <c r="C21" s="15" t="s">
        <v>100</v>
      </c>
      <c r="D21" s="61"/>
      <c r="E21" s="21" t="s">
        <v>98</v>
      </c>
      <c r="F21" s="74"/>
      <c r="G21" s="94"/>
      <c r="H21" s="68" t="s">
        <v>45</v>
      </c>
      <c r="I21" s="68" t="s">
        <v>111</v>
      </c>
    </row>
    <row r="22" spans="1:10" x14ac:dyDescent="0.35">
      <c r="A22" s="99"/>
      <c r="B22" s="3" t="s">
        <v>69</v>
      </c>
      <c r="C22" s="16" t="s">
        <v>43</v>
      </c>
      <c r="D22" s="62" t="str">
        <f>IF(D21="","",ABS((D20-D21)*24*60))</f>
        <v/>
      </c>
      <c r="E22" s="63" t="s">
        <v>37</v>
      </c>
      <c r="F22" s="75"/>
      <c r="G22" s="68"/>
      <c r="I22" s="68"/>
    </row>
    <row r="23" spans="1:10" x14ac:dyDescent="0.35">
      <c r="B23" s="3"/>
      <c r="F23" s="74"/>
    </row>
    <row r="24" spans="1:10" x14ac:dyDescent="0.35">
      <c r="A24" s="100" t="s">
        <v>104</v>
      </c>
      <c r="B24" s="3" t="s">
        <v>23</v>
      </c>
      <c r="C24" s="11" t="s">
        <v>33</v>
      </c>
      <c r="D24" s="19" t="s">
        <v>87</v>
      </c>
      <c r="E24" s="19" t="s">
        <v>86</v>
      </c>
      <c r="F24" s="74"/>
    </row>
    <row r="25" spans="1:10" x14ac:dyDescent="0.35">
      <c r="A25" s="99"/>
      <c r="B25" s="3">
        <v>12</v>
      </c>
      <c r="C25" s="10" t="s">
        <v>34</v>
      </c>
      <c r="D25" s="7" t="s">
        <v>105</v>
      </c>
      <c r="E25" s="77" t="s">
        <v>106</v>
      </c>
      <c r="F25" s="72"/>
      <c r="G25" s="68"/>
      <c r="I25" s="68"/>
    </row>
    <row r="26" spans="1:10" x14ac:dyDescent="0.35">
      <c r="A26" s="99"/>
      <c r="B26" s="3">
        <v>13</v>
      </c>
      <c r="C26" s="10" t="s">
        <v>35</v>
      </c>
      <c r="D26" s="7" t="s">
        <v>105</v>
      </c>
      <c r="E26" s="77" t="s">
        <v>106</v>
      </c>
      <c r="F26" s="72"/>
      <c r="G26" s="68"/>
      <c r="I26" s="68"/>
    </row>
    <row r="27" spans="1:10" x14ac:dyDescent="0.35">
      <c r="A27" s="99"/>
      <c r="B27" s="3" t="s">
        <v>88</v>
      </c>
      <c r="C27" s="10" t="s">
        <v>84</v>
      </c>
      <c r="D27" s="7" t="s">
        <v>105</v>
      </c>
      <c r="E27" s="77" t="s">
        <v>106</v>
      </c>
      <c r="F27" s="72"/>
      <c r="G27" s="68"/>
      <c r="H27" s="68"/>
      <c r="I27" s="68"/>
      <c r="J27" s="63"/>
    </row>
    <row r="28" spans="1:10" x14ac:dyDescent="0.35">
      <c r="A28" s="99"/>
      <c r="B28" s="3">
        <v>14</v>
      </c>
      <c r="C28" s="10" t="s">
        <v>44</v>
      </c>
      <c r="D28" s="46"/>
      <c r="F28" s="75"/>
      <c r="G28" s="68"/>
      <c r="I28" s="68"/>
    </row>
    <row r="29" spans="1:10" x14ac:dyDescent="0.35">
      <c r="B29" s="3"/>
      <c r="C29" s="4"/>
      <c r="D29" s="23"/>
      <c r="E29" s="23"/>
      <c r="F29" s="74"/>
      <c r="G29" s="69"/>
      <c r="H29" s="68"/>
      <c r="I29" s="68"/>
      <c r="J29" s="63"/>
    </row>
    <row r="30" spans="1:10" x14ac:dyDescent="0.35">
      <c r="A30" s="98" t="s">
        <v>107</v>
      </c>
      <c r="B30" s="3"/>
      <c r="C30" s="13" t="s">
        <v>59</v>
      </c>
      <c r="D30" s="23"/>
      <c r="E30" s="23"/>
      <c r="F30" s="74"/>
      <c r="G30" s="69"/>
      <c r="H30" s="68"/>
      <c r="I30" s="68"/>
      <c r="J30" s="63"/>
    </row>
    <row r="31" spans="1:10" x14ac:dyDescent="0.35">
      <c r="A31" s="99"/>
      <c r="B31" s="3">
        <v>15</v>
      </c>
      <c r="C31" s="31" t="s">
        <v>58</v>
      </c>
      <c r="D31" s="24" t="s">
        <v>90</v>
      </c>
      <c r="E31" s="63"/>
      <c r="F31" s="75"/>
      <c r="G31" s="68"/>
      <c r="H31" s="68"/>
      <c r="I31" s="68"/>
      <c r="J31" s="63"/>
    </row>
    <row r="32" spans="1:10" x14ac:dyDescent="0.35">
      <c r="A32" s="99"/>
      <c r="B32" s="3">
        <v>16</v>
      </c>
      <c r="C32" s="14" t="s">
        <v>10</v>
      </c>
      <c r="D32" s="25">
        <v>152</v>
      </c>
      <c r="F32" s="75"/>
      <c r="G32" s="68"/>
      <c r="I32" s="68"/>
    </row>
    <row r="33" spans="1:10" x14ac:dyDescent="0.35">
      <c r="A33" s="99"/>
      <c r="B33" s="3">
        <v>17</v>
      </c>
      <c r="C33" s="14" t="s">
        <v>11</v>
      </c>
      <c r="D33" s="22">
        <v>1372</v>
      </c>
      <c r="F33" s="75"/>
      <c r="G33" s="68"/>
      <c r="I33" s="68"/>
    </row>
    <row r="34" spans="1:10" x14ac:dyDescent="0.35">
      <c r="A34" s="99"/>
      <c r="B34" s="3">
        <v>18</v>
      </c>
      <c r="C34" s="31" t="s">
        <v>39</v>
      </c>
      <c r="D34" s="24" t="s">
        <v>89</v>
      </c>
      <c r="F34" s="75"/>
      <c r="G34" s="68"/>
      <c r="I34" s="68"/>
    </row>
    <row r="35" spans="1:10" x14ac:dyDescent="0.35">
      <c r="A35" s="99"/>
      <c r="B35" s="3">
        <v>19</v>
      </c>
      <c r="C35" s="14" t="s">
        <v>7</v>
      </c>
      <c r="D35" s="25">
        <v>1.3</v>
      </c>
      <c r="F35" s="75"/>
      <c r="G35" s="68"/>
      <c r="I35" s="68"/>
    </row>
    <row r="36" spans="1:10" x14ac:dyDescent="0.35">
      <c r="A36" s="99"/>
      <c r="B36" s="3">
        <v>20</v>
      </c>
      <c r="C36" s="14" t="s">
        <v>6</v>
      </c>
      <c r="D36" s="25">
        <v>8.8000000000000007</v>
      </c>
      <c r="F36" s="75"/>
      <c r="G36" s="68"/>
      <c r="I36" s="68"/>
    </row>
    <row r="37" spans="1:10" x14ac:dyDescent="0.35">
      <c r="A37" s="99"/>
      <c r="B37" s="3">
        <v>21</v>
      </c>
      <c r="C37" s="14" t="s">
        <v>8</v>
      </c>
      <c r="D37" s="25">
        <v>0.5</v>
      </c>
      <c r="F37" s="75"/>
      <c r="G37" s="68"/>
      <c r="I37" s="68"/>
    </row>
    <row r="38" spans="1:10" x14ac:dyDescent="0.35">
      <c r="A38" s="99"/>
      <c r="B38" s="3">
        <v>22</v>
      </c>
      <c r="C38" s="14" t="s">
        <v>74</v>
      </c>
      <c r="D38" s="22">
        <v>45000</v>
      </c>
      <c r="F38" s="75"/>
      <c r="G38" s="68"/>
      <c r="I38" s="68"/>
    </row>
    <row r="39" spans="1:10" x14ac:dyDescent="0.35">
      <c r="A39" s="99"/>
      <c r="B39" s="3"/>
      <c r="C39" s="14" t="s">
        <v>23</v>
      </c>
      <c r="D39" s="5" t="s">
        <v>24</v>
      </c>
      <c r="E39" s="5" t="s">
        <v>25</v>
      </c>
      <c r="F39" s="74"/>
    </row>
    <row r="40" spans="1:10" x14ac:dyDescent="0.35">
      <c r="A40" s="99"/>
      <c r="B40" s="3">
        <v>23</v>
      </c>
      <c r="C40" s="14" t="s">
        <v>76</v>
      </c>
      <c r="D40" s="26">
        <v>2184</v>
      </c>
      <c r="E40" s="24">
        <v>1472</v>
      </c>
      <c r="F40" s="74"/>
      <c r="G40" s="69" t="s">
        <v>75</v>
      </c>
    </row>
    <row r="41" spans="1:10" x14ac:dyDescent="0.35">
      <c r="A41" s="99"/>
      <c r="B41" s="3">
        <v>24</v>
      </c>
      <c r="C41" s="14" t="s">
        <v>77</v>
      </c>
      <c r="D41" s="27">
        <v>6.8</v>
      </c>
      <c r="E41" s="25">
        <v>6.8</v>
      </c>
      <c r="F41" s="74"/>
      <c r="G41" s="69" t="s">
        <v>75</v>
      </c>
    </row>
    <row r="42" spans="1:10" x14ac:dyDescent="0.35">
      <c r="A42" s="99"/>
      <c r="B42" s="3">
        <v>25</v>
      </c>
      <c r="C42" s="14" t="s">
        <v>78</v>
      </c>
      <c r="D42" s="28">
        <v>1</v>
      </c>
      <c r="E42" s="22">
        <v>1</v>
      </c>
      <c r="F42" s="74"/>
    </row>
    <row r="43" spans="1:10" x14ac:dyDescent="0.35">
      <c r="A43" s="99"/>
      <c r="B43" s="3" t="s">
        <v>70</v>
      </c>
      <c r="C43" s="14" t="s">
        <v>13</v>
      </c>
      <c r="D43" s="40">
        <f>3438*D40*D41/1000/$D$33</f>
        <v>37.214595918367351</v>
      </c>
      <c r="E43" s="29">
        <f>3438*E40*E41/1000/$D$33</f>
        <v>25.082365014577256</v>
      </c>
      <c r="F43" s="74"/>
    </row>
    <row r="44" spans="1:10" x14ac:dyDescent="0.35">
      <c r="A44" s="99"/>
      <c r="B44" s="3" t="s">
        <v>71</v>
      </c>
      <c r="C44" s="14" t="s">
        <v>12</v>
      </c>
      <c r="D44" s="41">
        <f>206265*D41*D42/1000/$D$33</f>
        <v>1.0223046647230321</v>
      </c>
      <c r="E44" s="30">
        <f>206265*E41*E42/1000/$D$33</f>
        <v>1.0223046647230321</v>
      </c>
      <c r="F44" s="74"/>
    </row>
    <row r="45" spans="1:10" x14ac:dyDescent="0.35">
      <c r="B45" s="3"/>
      <c r="C45" s="4"/>
      <c r="D45" s="23"/>
      <c r="E45" s="23"/>
      <c r="F45" s="74"/>
      <c r="G45" s="69"/>
      <c r="H45" s="68"/>
      <c r="I45" s="68"/>
      <c r="J45" s="63"/>
    </row>
    <row r="46" spans="1:10" x14ac:dyDescent="0.35">
      <c r="A46" s="100" t="s">
        <v>108</v>
      </c>
      <c r="B46" s="3"/>
      <c r="C46" s="11" t="s">
        <v>60</v>
      </c>
      <c r="D46" s="47"/>
      <c r="E46" s="47"/>
      <c r="F46" s="74"/>
    </row>
    <row r="47" spans="1:10" x14ac:dyDescent="0.35">
      <c r="A47" s="99"/>
      <c r="B47" s="3">
        <v>26</v>
      </c>
      <c r="C47" s="10" t="s">
        <v>26</v>
      </c>
      <c r="D47" s="32"/>
      <c r="E47" s="64"/>
      <c r="F47" s="74"/>
    </row>
    <row r="48" spans="1:10" x14ac:dyDescent="0.35">
      <c r="A48" s="99"/>
      <c r="B48" s="3">
        <v>27</v>
      </c>
      <c r="C48" s="10" t="s">
        <v>38</v>
      </c>
      <c r="D48" s="25"/>
      <c r="E48" s="47"/>
      <c r="F48" s="74"/>
    </row>
    <row r="49" spans="1:10" x14ac:dyDescent="0.35">
      <c r="A49" s="99"/>
      <c r="B49" s="3">
        <v>28</v>
      </c>
      <c r="C49" s="10" t="s">
        <v>61</v>
      </c>
      <c r="D49" s="25"/>
      <c r="E49" s="47"/>
      <c r="F49" s="74"/>
      <c r="G49" s="69"/>
      <c r="H49" s="68"/>
      <c r="I49" s="68"/>
      <c r="J49" s="63"/>
    </row>
    <row r="50" spans="1:10" x14ac:dyDescent="0.35">
      <c r="A50" s="99"/>
      <c r="B50" s="3">
        <v>29</v>
      </c>
      <c r="C50" s="10" t="s">
        <v>62</v>
      </c>
      <c r="D50" s="25"/>
      <c r="E50" s="71" t="s">
        <v>92</v>
      </c>
      <c r="F50" s="74"/>
      <c r="G50" s="69"/>
      <c r="H50" s="68"/>
      <c r="I50" s="68"/>
      <c r="J50" s="63"/>
    </row>
    <row r="51" spans="1:10" x14ac:dyDescent="0.35">
      <c r="A51" s="99"/>
      <c r="B51" s="3">
        <v>30</v>
      </c>
      <c r="C51" s="10" t="s">
        <v>63</v>
      </c>
      <c r="D51" s="22"/>
      <c r="E51" s="47"/>
      <c r="F51" s="74"/>
      <c r="G51" s="69"/>
      <c r="H51" s="68"/>
      <c r="I51" s="68"/>
      <c r="J51" s="63"/>
    </row>
    <row r="52" spans="1:10" x14ac:dyDescent="0.35">
      <c r="B52" s="3"/>
      <c r="C52" s="4"/>
      <c r="D52" s="23"/>
      <c r="E52" s="47"/>
      <c r="F52" s="74"/>
      <c r="G52" s="69"/>
      <c r="H52" s="68"/>
      <c r="I52" s="68"/>
      <c r="J52" s="63"/>
    </row>
    <row r="53" spans="1:10" x14ac:dyDescent="0.35">
      <c r="A53" s="98" t="s">
        <v>112</v>
      </c>
      <c r="B53" s="3"/>
      <c r="C53" s="13" t="s">
        <v>64</v>
      </c>
      <c r="D53" s="23"/>
      <c r="E53" s="47"/>
      <c r="F53" s="74"/>
      <c r="G53" s="69"/>
      <c r="H53" s="68"/>
      <c r="I53" s="68"/>
      <c r="J53" s="63"/>
    </row>
    <row r="54" spans="1:10" x14ac:dyDescent="0.35">
      <c r="A54" s="99"/>
      <c r="B54" s="3"/>
      <c r="C54" s="14" t="s">
        <v>30</v>
      </c>
      <c r="D54" s="82" t="s">
        <v>27</v>
      </c>
      <c r="F54" s="74"/>
      <c r="G54" s="53" t="s">
        <v>65</v>
      </c>
    </row>
    <row r="55" spans="1:10" x14ac:dyDescent="0.35">
      <c r="A55" s="99"/>
      <c r="B55" s="3">
        <v>31</v>
      </c>
      <c r="C55" s="14" t="s">
        <v>31</v>
      </c>
      <c r="D55" s="6"/>
      <c r="F55" s="74"/>
    </row>
    <row r="56" spans="1:10" x14ac:dyDescent="0.35">
      <c r="A56" s="99"/>
      <c r="B56" s="3">
        <v>32</v>
      </c>
      <c r="C56" s="14" t="s">
        <v>32</v>
      </c>
      <c r="D56" s="33" t="s">
        <v>23</v>
      </c>
      <c r="F56" s="74"/>
    </row>
    <row r="57" spans="1:10" x14ac:dyDescent="0.35">
      <c r="A57" s="99"/>
      <c r="B57" s="3">
        <v>33</v>
      </c>
      <c r="C57" s="14" t="s">
        <v>19</v>
      </c>
      <c r="D57" s="33"/>
      <c r="F57" s="74"/>
    </row>
    <row r="58" spans="1:10" x14ac:dyDescent="0.35">
      <c r="A58" s="99"/>
      <c r="B58" s="3" t="s">
        <v>72</v>
      </c>
      <c r="C58" s="14" t="s">
        <v>21</v>
      </c>
      <c r="D58" s="34">
        <f>D57/D44</f>
        <v>0</v>
      </c>
      <c r="F58" s="74"/>
    </row>
    <row r="59" spans="1:10" x14ac:dyDescent="0.35">
      <c r="A59" s="99"/>
      <c r="B59" s="3"/>
      <c r="C59" s="95" t="s">
        <v>14</v>
      </c>
      <c r="D59" s="38"/>
      <c r="F59" s="74"/>
    </row>
    <row r="60" spans="1:10" x14ac:dyDescent="0.35">
      <c r="A60" s="99"/>
      <c r="B60" s="3">
        <v>34</v>
      </c>
      <c r="C60" s="14" t="s">
        <v>20</v>
      </c>
      <c r="D60" s="33"/>
      <c r="F60" s="74"/>
    </row>
    <row r="61" spans="1:10" x14ac:dyDescent="0.35">
      <c r="A61" s="99"/>
      <c r="B61" s="3" t="s">
        <v>73</v>
      </c>
      <c r="C61" s="14" t="s">
        <v>16</v>
      </c>
      <c r="D61" s="34">
        <f>D60*D58</f>
        <v>0</v>
      </c>
      <c r="F61" s="74"/>
    </row>
    <row r="62" spans="1:10" x14ac:dyDescent="0.35">
      <c r="A62" s="99"/>
      <c r="B62" s="3">
        <v>35</v>
      </c>
      <c r="C62" s="14" t="s">
        <v>17</v>
      </c>
      <c r="D62" s="35" t="s">
        <v>23</v>
      </c>
      <c r="F62" s="74"/>
    </row>
    <row r="63" spans="1:10" x14ac:dyDescent="0.35">
      <c r="A63" s="99"/>
      <c r="B63" s="3">
        <v>36</v>
      </c>
      <c r="C63" s="14" t="s">
        <v>18</v>
      </c>
      <c r="D63" s="34" t="e">
        <f>SQRT(4*D61*D61+D62*D62)</f>
        <v>#VALUE!</v>
      </c>
      <c r="F63" s="74"/>
    </row>
    <row r="64" spans="1:10" x14ac:dyDescent="0.35">
      <c r="A64" s="99"/>
      <c r="B64" s="3"/>
      <c r="C64" s="95" t="s">
        <v>15</v>
      </c>
      <c r="D64" s="38"/>
      <c r="F64" s="74"/>
    </row>
    <row r="65" spans="1:6" x14ac:dyDescent="0.35">
      <c r="A65" s="99"/>
      <c r="B65" s="3">
        <v>37</v>
      </c>
      <c r="C65" s="14" t="s">
        <v>16</v>
      </c>
      <c r="D65" s="33"/>
      <c r="F65" s="74"/>
    </row>
    <row r="66" spans="1:6" x14ac:dyDescent="0.35">
      <c r="A66" s="99"/>
      <c r="B66" s="3">
        <v>38</v>
      </c>
      <c r="C66" s="14" t="s">
        <v>17</v>
      </c>
      <c r="D66" s="33"/>
      <c r="F66" s="74"/>
    </row>
    <row r="67" spans="1:6" x14ac:dyDescent="0.35">
      <c r="A67" s="99"/>
      <c r="B67" s="3">
        <v>39</v>
      </c>
      <c r="C67" s="14" t="s">
        <v>18</v>
      </c>
      <c r="D67" s="36"/>
      <c r="F67" s="74"/>
    </row>
    <row r="68" spans="1:6" x14ac:dyDescent="0.35">
      <c r="B68" s="3"/>
      <c r="F68" s="74"/>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s>
  <pageMargins left="0.7" right="0.7" top="0.75" bottom="0.75" header="0.3" footer="0.3"/>
  <pageSetup orientation="portrait" horizontalDpi="4294967295" verticalDpi="4294967295"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'[YYYYMMDD_exo-name_ObsCode-or-initials.xlsx]dropdown_options'!#REF!</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abSelected="1" workbookViewId="0">
      <selection activeCell="F49" sqref="F49"/>
    </sheetView>
  </sheetViews>
  <sheetFormatPr defaultRowHeight="15.5" x14ac:dyDescent="0.35"/>
  <cols>
    <col min="1" max="1" width="10.7265625" style="65" customWidth="1"/>
    <col min="2" max="2" width="35.7265625" style="45" customWidth="1"/>
    <col min="3" max="3" width="25.7265625" style="65" customWidth="1"/>
    <col min="4" max="4" width="15.7265625" style="65" customWidth="1"/>
    <col min="5" max="5" width="2.7265625" style="76" customWidth="1"/>
    <col min="6" max="6" width="20.7265625" style="67" customWidth="1"/>
    <col min="7" max="8" width="10.7265625" style="67" customWidth="1"/>
    <col min="9" max="9" width="9.1796875" style="65"/>
  </cols>
  <sheetData>
    <row r="1" spans="1:6" x14ac:dyDescent="0.35">
      <c r="A1" s="80" t="s">
        <v>29</v>
      </c>
      <c r="B1" s="20" t="s">
        <v>51</v>
      </c>
      <c r="C1" s="19" t="s">
        <v>52</v>
      </c>
      <c r="D1" s="19" t="s">
        <v>56</v>
      </c>
      <c r="E1" s="73"/>
      <c r="F1" s="78" t="s">
        <v>57</v>
      </c>
    </row>
    <row r="2" spans="1:6" x14ac:dyDescent="0.35">
      <c r="B2" s="1" t="s">
        <v>3</v>
      </c>
      <c r="C2" s="65" t="s">
        <v>113</v>
      </c>
      <c r="D2" s="56"/>
      <c r="E2" s="74"/>
    </row>
    <row r="3" spans="1:6" x14ac:dyDescent="0.35">
      <c r="B3" s="1" t="s">
        <v>0</v>
      </c>
      <c r="C3" s="65" t="s">
        <v>114</v>
      </c>
      <c r="D3" s="56"/>
      <c r="E3" s="74"/>
    </row>
    <row r="4" spans="1:6" x14ac:dyDescent="0.35">
      <c r="C4" s="55"/>
      <c r="D4" s="56"/>
      <c r="E4" s="74"/>
    </row>
    <row r="5" spans="1:6" x14ac:dyDescent="0.35">
      <c r="A5" s="2"/>
      <c r="B5" s="11" t="s">
        <v>28</v>
      </c>
      <c r="C5" s="39" t="s">
        <v>27</v>
      </c>
      <c r="D5" s="56"/>
      <c r="E5" s="74"/>
      <c r="F5" s="51" t="s">
        <v>50</v>
      </c>
    </row>
    <row r="6" spans="1:6" x14ac:dyDescent="0.35">
      <c r="A6" s="3">
        <v>1</v>
      </c>
      <c r="B6" s="10" t="s">
        <v>4</v>
      </c>
      <c r="C6" s="48" t="s">
        <v>115</v>
      </c>
      <c r="E6" s="74"/>
    </row>
    <row r="7" spans="1:6" x14ac:dyDescent="0.35">
      <c r="A7" s="3">
        <v>2</v>
      </c>
      <c r="B7" s="10" t="s">
        <v>5</v>
      </c>
      <c r="C7" s="49" t="s">
        <v>116</v>
      </c>
      <c r="E7" s="74"/>
    </row>
    <row r="8" spans="1:6" x14ac:dyDescent="0.35">
      <c r="A8" s="3">
        <v>3</v>
      </c>
      <c r="B8" s="10" t="s">
        <v>9</v>
      </c>
      <c r="C8" s="33" t="s">
        <v>117</v>
      </c>
      <c r="E8" s="74"/>
    </row>
    <row r="9" spans="1:6" ht="17.5" x14ac:dyDescent="0.35">
      <c r="A9" s="3">
        <v>4</v>
      </c>
      <c r="B9" s="10" t="s">
        <v>93</v>
      </c>
      <c r="C9" s="54" t="s">
        <v>118</v>
      </c>
      <c r="E9" s="74"/>
    </row>
    <row r="10" spans="1:6" ht="17.5" x14ac:dyDescent="0.35">
      <c r="A10" s="3">
        <v>5</v>
      </c>
      <c r="B10" s="10" t="s">
        <v>94</v>
      </c>
      <c r="C10" s="33" t="s">
        <v>119</v>
      </c>
      <c r="E10" s="74"/>
    </row>
    <row r="11" spans="1:6" x14ac:dyDescent="0.35">
      <c r="A11" s="3">
        <v>6</v>
      </c>
      <c r="B11" s="10" t="s">
        <v>41</v>
      </c>
      <c r="C11" s="33">
        <v>12.3</v>
      </c>
      <c r="E11" s="74"/>
    </row>
    <row r="12" spans="1:6" x14ac:dyDescent="0.35">
      <c r="A12" s="3" t="s">
        <v>66</v>
      </c>
      <c r="B12" s="10" t="s">
        <v>42</v>
      </c>
      <c r="C12" s="12" t="str">
        <f>CONCATENATE(C11-0.44," to ",C11+0.75," mag")</f>
        <v>11.86 to 13.05 mag</v>
      </c>
      <c r="E12" s="74"/>
    </row>
    <row r="13" spans="1:6" x14ac:dyDescent="0.35">
      <c r="A13" s="3">
        <v>7</v>
      </c>
      <c r="B13" s="10" t="s">
        <v>40</v>
      </c>
      <c r="C13" s="50"/>
      <c r="D13" s="57"/>
      <c r="E13" s="74"/>
    </row>
    <row r="14" spans="1:6" x14ac:dyDescent="0.35">
      <c r="A14" s="3"/>
      <c r="B14" s="9"/>
      <c r="C14" s="58"/>
      <c r="D14" s="57"/>
      <c r="E14" s="74"/>
    </row>
    <row r="15" spans="1:6" x14ac:dyDescent="0.35">
      <c r="A15" s="3"/>
      <c r="B15" s="13" t="s">
        <v>53</v>
      </c>
      <c r="C15" s="66" t="s">
        <v>27</v>
      </c>
      <c r="E15" s="74"/>
      <c r="F15" s="52" t="s">
        <v>54</v>
      </c>
    </row>
    <row r="16" spans="1:6" x14ac:dyDescent="0.35">
      <c r="A16" s="3">
        <v>8</v>
      </c>
      <c r="B16" s="14" t="s">
        <v>22</v>
      </c>
      <c r="C16" s="96" t="s">
        <v>120</v>
      </c>
      <c r="E16" s="74"/>
      <c r="F16" s="68"/>
    </row>
    <row r="17" spans="1:9" x14ac:dyDescent="0.35">
      <c r="A17" s="3" t="s">
        <v>67</v>
      </c>
      <c r="B17" s="14" t="s">
        <v>55</v>
      </c>
      <c r="C17" s="18" t="s">
        <v>98</v>
      </c>
      <c r="E17" s="74"/>
      <c r="F17" s="68"/>
      <c r="H17" s="68"/>
    </row>
    <row r="18" spans="1:9" x14ac:dyDescent="0.35">
      <c r="A18" s="3">
        <v>9</v>
      </c>
      <c r="B18" s="14" t="s">
        <v>1</v>
      </c>
      <c r="C18" s="97">
        <v>2457817.6479915101</v>
      </c>
      <c r="E18" s="75"/>
      <c r="F18" s="68"/>
      <c r="H18" s="68"/>
    </row>
    <row r="19" spans="1:9" x14ac:dyDescent="0.35">
      <c r="A19" s="3">
        <v>10</v>
      </c>
      <c r="B19" s="14" t="s">
        <v>2</v>
      </c>
      <c r="C19" s="81">
        <v>2457817.7403528099</v>
      </c>
      <c r="E19" s="75"/>
      <c r="F19" s="68"/>
      <c r="H19" s="68"/>
    </row>
    <row r="20" spans="1:9" x14ac:dyDescent="0.35">
      <c r="A20" s="3" t="s">
        <v>68</v>
      </c>
      <c r="B20" s="14" t="s">
        <v>36</v>
      </c>
      <c r="C20" s="60">
        <f>(C18+C19)/2</f>
        <v>2457817.6941721598</v>
      </c>
      <c r="E20" s="74"/>
      <c r="F20" s="79">
        <v>2457817.6938249199</v>
      </c>
      <c r="H20" s="68" t="s">
        <v>47</v>
      </c>
    </row>
    <row r="21" spans="1:9" ht="17.5" x14ac:dyDescent="0.35">
      <c r="A21" s="3">
        <v>11</v>
      </c>
      <c r="B21" s="15" t="s">
        <v>100</v>
      </c>
      <c r="C21" s="61"/>
      <c r="D21" s="21" t="s">
        <v>98</v>
      </c>
      <c r="E21" s="74"/>
      <c r="F21" s="67">
        <v>2457817.6889999998</v>
      </c>
      <c r="G21" s="68" t="s">
        <v>45</v>
      </c>
      <c r="H21" s="68" t="s">
        <v>46</v>
      </c>
    </row>
    <row r="22" spans="1:9" x14ac:dyDescent="0.35">
      <c r="A22" s="3" t="s">
        <v>69</v>
      </c>
      <c r="B22" s="16" t="s">
        <v>43</v>
      </c>
      <c r="C22" s="62" t="str">
        <f>IF(C21="","",ABS((C20-C21)*24*60))</f>
        <v/>
      </c>
      <c r="D22" s="63" t="s">
        <v>37</v>
      </c>
      <c r="E22" s="75"/>
      <c r="F22" s="68"/>
      <c r="H22" s="68"/>
    </row>
    <row r="23" spans="1:9" x14ac:dyDescent="0.35">
      <c r="A23" s="3"/>
      <c r="E23" s="74"/>
    </row>
    <row r="24" spans="1:9" x14ac:dyDescent="0.35">
      <c r="A24" s="3" t="s">
        <v>23</v>
      </c>
      <c r="B24" s="11" t="s">
        <v>33</v>
      </c>
      <c r="C24" s="19" t="s">
        <v>87</v>
      </c>
      <c r="D24" s="19" t="s">
        <v>86</v>
      </c>
      <c r="E24" s="74"/>
    </row>
    <row r="25" spans="1:9" x14ac:dyDescent="0.35">
      <c r="A25" s="3">
        <v>12</v>
      </c>
      <c r="B25" s="10" t="s">
        <v>34</v>
      </c>
      <c r="C25" s="7" t="s">
        <v>49</v>
      </c>
      <c r="D25" s="77">
        <v>39.002083329999998</v>
      </c>
      <c r="E25" s="72"/>
      <c r="F25" s="68"/>
      <c r="H25" s="68"/>
    </row>
    <row r="26" spans="1:9" x14ac:dyDescent="0.35">
      <c r="A26" s="3">
        <v>13</v>
      </c>
      <c r="B26" s="10" t="s">
        <v>35</v>
      </c>
      <c r="C26" s="8" t="s">
        <v>48</v>
      </c>
      <c r="D26" s="77">
        <v>76.955972200000005</v>
      </c>
      <c r="E26" s="72"/>
      <c r="F26" s="68"/>
      <c r="H26" s="68"/>
    </row>
    <row r="27" spans="1:9" x14ac:dyDescent="0.35">
      <c r="A27" s="3" t="s">
        <v>88</v>
      </c>
      <c r="B27" s="10" t="s">
        <v>84</v>
      </c>
      <c r="C27" s="8" t="s">
        <v>85</v>
      </c>
      <c r="D27" s="77">
        <v>283.04402779999998</v>
      </c>
      <c r="E27" s="72"/>
      <c r="F27" s="68"/>
      <c r="G27" s="68"/>
      <c r="H27" s="68"/>
      <c r="I27" s="63"/>
    </row>
    <row r="28" spans="1:9" x14ac:dyDescent="0.35">
      <c r="A28" s="3">
        <v>14</v>
      </c>
      <c r="B28" s="10" t="s">
        <v>44</v>
      </c>
      <c r="C28" s="46">
        <v>55.777999999999999</v>
      </c>
      <c r="E28" s="75"/>
      <c r="F28" s="68"/>
      <c r="H28" s="68"/>
    </row>
    <row r="29" spans="1:9" x14ac:dyDescent="0.35">
      <c r="A29" s="3"/>
      <c r="B29" s="4"/>
      <c r="C29" s="23"/>
      <c r="D29" s="23"/>
      <c r="E29" s="74"/>
      <c r="F29" s="69"/>
      <c r="G29" s="68"/>
      <c r="H29" s="68"/>
      <c r="I29" s="63"/>
    </row>
    <row r="30" spans="1:9" x14ac:dyDescent="0.35">
      <c r="A30" s="3"/>
      <c r="B30" s="13" t="s">
        <v>59</v>
      </c>
      <c r="C30" s="23"/>
      <c r="D30" s="23"/>
      <c r="E30" s="74"/>
      <c r="F30" s="69"/>
      <c r="G30" s="68"/>
      <c r="H30" s="68"/>
      <c r="I30" s="63"/>
    </row>
    <row r="31" spans="1:9" x14ac:dyDescent="0.35">
      <c r="A31" s="3">
        <v>15</v>
      </c>
      <c r="B31" s="31" t="s">
        <v>58</v>
      </c>
      <c r="C31" s="24" t="s">
        <v>90</v>
      </c>
      <c r="D31" s="63"/>
      <c r="E31" s="75"/>
      <c r="F31" s="68"/>
      <c r="G31" s="68"/>
      <c r="H31" s="68"/>
      <c r="I31" s="63"/>
    </row>
    <row r="32" spans="1:9" x14ac:dyDescent="0.35">
      <c r="A32" s="3">
        <v>16</v>
      </c>
      <c r="B32" s="14" t="s">
        <v>10</v>
      </c>
      <c r="C32" s="25">
        <v>152</v>
      </c>
      <c r="E32" s="75"/>
      <c r="F32" s="68"/>
      <c r="H32" s="68"/>
    </row>
    <row r="33" spans="1:9" x14ac:dyDescent="0.35">
      <c r="A33" s="3">
        <v>17</v>
      </c>
      <c r="B33" s="14" t="s">
        <v>11</v>
      </c>
      <c r="C33" s="22">
        <v>1372</v>
      </c>
      <c r="E33" s="75"/>
      <c r="F33" s="68"/>
      <c r="H33" s="68"/>
    </row>
    <row r="34" spans="1:9" x14ac:dyDescent="0.35">
      <c r="A34" s="3">
        <v>18</v>
      </c>
      <c r="B34" s="31" t="s">
        <v>39</v>
      </c>
      <c r="C34" s="24" t="s">
        <v>89</v>
      </c>
      <c r="E34" s="75"/>
      <c r="F34" s="68"/>
      <c r="H34" s="68"/>
    </row>
    <row r="35" spans="1:9" x14ac:dyDescent="0.35">
      <c r="A35" s="3">
        <v>19</v>
      </c>
      <c r="B35" s="14" t="s">
        <v>7</v>
      </c>
      <c r="C35" s="25">
        <v>1.3</v>
      </c>
      <c r="E35" s="75"/>
      <c r="F35" s="68"/>
      <c r="H35" s="68"/>
    </row>
    <row r="36" spans="1:9" x14ac:dyDescent="0.35">
      <c r="A36" s="3">
        <v>20</v>
      </c>
      <c r="B36" s="14" t="s">
        <v>6</v>
      </c>
      <c r="C36" s="25">
        <v>8.8000000000000007</v>
      </c>
      <c r="E36" s="75"/>
      <c r="F36" s="68"/>
      <c r="H36" s="68"/>
    </row>
    <row r="37" spans="1:9" x14ac:dyDescent="0.35">
      <c r="A37" s="3">
        <v>21</v>
      </c>
      <c r="B37" s="14" t="s">
        <v>8</v>
      </c>
      <c r="C37" s="25">
        <v>0.5</v>
      </c>
      <c r="E37" s="75"/>
      <c r="F37" s="68"/>
      <c r="H37" s="68"/>
    </row>
    <row r="38" spans="1:9" x14ac:dyDescent="0.35">
      <c r="A38" s="3">
        <v>22</v>
      </c>
      <c r="B38" s="14" t="s">
        <v>74</v>
      </c>
      <c r="C38" s="22">
        <v>45000</v>
      </c>
      <c r="E38" s="75"/>
      <c r="F38" s="68"/>
      <c r="H38" s="68"/>
    </row>
    <row r="39" spans="1:9" x14ac:dyDescent="0.35">
      <c r="A39" s="3"/>
      <c r="B39" s="14" t="s">
        <v>23</v>
      </c>
      <c r="C39" s="5" t="s">
        <v>24</v>
      </c>
      <c r="D39" s="5" t="s">
        <v>25</v>
      </c>
      <c r="E39" s="74"/>
    </row>
    <row r="40" spans="1:9" x14ac:dyDescent="0.35">
      <c r="A40" s="3">
        <v>23</v>
      </c>
      <c r="B40" s="14" t="s">
        <v>76</v>
      </c>
      <c r="C40" s="26">
        <v>2184</v>
      </c>
      <c r="D40" s="24">
        <v>1472</v>
      </c>
      <c r="E40" s="74"/>
      <c r="F40" s="69" t="s">
        <v>75</v>
      </c>
    </row>
    <row r="41" spans="1:9" x14ac:dyDescent="0.35">
      <c r="A41" s="3">
        <v>24</v>
      </c>
      <c r="B41" s="14" t="s">
        <v>77</v>
      </c>
      <c r="C41" s="27">
        <v>6.8</v>
      </c>
      <c r="D41" s="25">
        <v>6.8</v>
      </c>
      <c r="E41" s="74"/>
      <c r="F41" s="69" t="s">
        <v>75</v>
      </c>
    </row>
    <row r="42" spans="1:9" x14ac:dyDescent="0.35">
      <c r="A42" s="3">
        <v>25</v>
      </c>
      <c r="B42" s="14" t="s">
        <v>78</v>
      </c>
      <c r="C42" s="28">
        <v>1</v>
      </c>
      <c r="D42" s="22">
        <v>1</v>
      </c>
      <c r="E42" s="74"/>
    </row>
    <row r="43" spans="1:9" x14ac:dyDescent="0.35">
      <c r="A43" s="3" t="s">
        <v>70</v>
      </c>
      <c r="B43" s="14" t="s">
        <v>13</v>
      </c>
      <c r="C43" s="40">
        <f>3438*C40*C41/1000/$C$33</f>
        <v>37.214595918367351</v>
      </c>
      <c r="D43" s="29">
        <f>3438*D40*D41/1000/$C$33</f>
        <v>25.082365014577256</v>
      </c>
      <c r="E43" s="74"/>
    </row>
    <row r="44" spans="1:9" x14ac:dyDescent="0.35">
      <c r="A44" s="3" t="s">
        <v>71</v>
      </c>
      <c r="B44" s="14" t="s">
        <v>12</v>
      </c>
      <c r="C44" s="41">
        <f>206265*C41*C42/1000/$C$33</f>
        <v>1.0223046647230321</v>
      </c>
      <c r="D44" s="30">
        <f>206265*D41*D42/1000/$C$33</f>
        <v>1.0223046647230321</v>
      </c>
      <c r="E44" s="74"/>
    </row>
    <row r="45" spans="1:9" x14ac:dyDescent="0.35">
      <c r="A45" s="3"/>
      <c r="B45" s="4"/>
      <c r="C45" s="23"/>
      <c r="D45" s="23"/>
      <c r="E45" s="74"/>
      <c r="F45" s="69"/>
      <c r="G45" s="68"/>
      <c r="H45" s="68"/>
      <c r="I45" s="63"/>
    </row>
    <row r="46" spans="1:9" x14ac:dyDescent="0.35">
      <c r="A46" s="3"/>
      <c r="B46" s="11" t="s">
        <v>60</v>
      </c>
      <c r="C46" s="47"/>
      <c r="D46" s="47"/>
      <c r="E46" s="74"/>
    </row>
    <row r="47" spans="1:9" x14ac:dyDescent="0.35">
      <c r="A47" s="3">
        <v>26</v>
      </c>
      <c r="B47" s="10" t="s">
        <v>26</v>
      </c>
      <c r="C47" s="32"/>
      <c r="D47" s="64"/>
      <c r="E47" s="74"/>
    </row>
    <row r="48" spans="1:9" x14ac:dyDescent="0.35">
      <c r="A48" s="3">
        <v>27</v>
      </c>
      <c r="B48" s="10" t="s">
        <v>38</v>
      </c>
      <c r="C48" s="25" t="s">
        <v>121</v>
      </c>
      <c r="D48" s="47"/>
      <c r="E48" s="74"/>
    </row>
    <row r="49" spans="1:9" x14ac:dyDescent="0.35">
      <c r="A49" s="3">
        <v>28</v>
      </c>
      <c r="B49" s="10" t="s">
        <v>61</v>
      </c>
      <c r="C49" s="25"/>
      <c r="D49" s="47"/>
      <c r="E49" s="74"/>
      <c r="F49" s="69"/>
      <c r="G49" s="68"/>
      <c r="H49" s="68"/>
      <c r="I49" s="63"/>
    </row>
    <row r="50" spans="1:9" x14ac:dyDescent="0.35">
      <c r="A50" s="3">
        <v>29</v>
      </c>
      <c r="B50" s="10" t="s">
        <v>62</v>
      </c>
      <c r="C50" s="25"/>
      <c r="D50" s="71" t="s">
        <v>92</v>
      </c>
      <c r="E50" s="74"/>
      <c r="F50" s="69"/>
      <c r="G50" s="68"/>
      <c r="H50" s="68"/>
      <c r="I50" s="63"/>
    </row>
    <row r="51" spans="1:9" x14ac:dyDescent="0.35">
      <c r="A51" s="3">
        <v>30</v>
      </c>
      <c r="B51" s="10" t="s">
        <v>63</v>
      </c>
      <c r="C51" s="22"/>
      <c r="D51" s="47"/>
      <c r="E51" s="74"/>
      <c r="F51" s="69"/>
      <c r="G51" s="68"/>
      <c r="H51" s="68"/>
      <c r="I51" s="63"/>
    </row>
    <row r="52" spans="1:9" x14ac:dyDescent="0.35">
      <c r="A52" s="3"/>
      <c r="B52" s="4"/>
      <c r="C52" s="23"/>
      <c r="D52" s="47"/>
      <c r="E52" s="74"/>
      <c r="F52" s="69"/>
      <c r="G52" s="68"/>
      <c r="H52" s="68"/>
      <c r="I52" s="63"/>
    </row>
    <row r="53" spans="1:9" x14ac:dyDescent="0.35">
      <c r="A53" s="3"/>
      <c r="B53" s="13" t="s">
        <v>64</v>
      </c>
      <c r="C53" s="23"/>
      <c r="D53" s="47"/>
      <c r="E53" s="74"/>
      <c r="F53" s="69"/>
      <c r="G53" s="68"/>
      <c r="H53" s="68"/>
      <c r="I53" s="63"/>
    </row>
    <row r="54" spans="1:9" x14ac:dyDescent="0.35">
      <c r="A54" s="3"/>
      <c r="B54" s="14" t="s">
        <v>30</v>
      </c>
      <c r="C54" s="82" t="s">
        <v>27</v>
      </c>
      <c r="E54" s="74"/>
      <c r="F54" s="53" t="s">
        <v>65</v>
      </c>
    </row>
    <row r="55" spans="1:9" x14ac:dyDescent="0.35">
      <c r="A55" s="3">
        <v>31</v>
      </c>
      <c r="B55" s="14" t="s">
        <v>31</v>
      </c>
      <c r="C55" s="6">
        <v>0.45185317000000003</v>
      </c>
      <c r="E55" s="74"/>
    </row>
    <row r="56" spans="1:9" x14ac:dyDescent="0.35">
      <c r="A56" s="3">
        <v>32</v>
      </c>
      <c r="B56" s="14" t="s">
        <v>32</v>
      </c>
      <c r="C56" s="33">
        <v>0.24618525999999999</v>
      </c>
      <c r="E56" s="74"/>
    </row>
    <row r="57" spans="1:9" x14ac:dyDescent="0.35">
      <c r="A57" s="3">
        <v>33</v>
      </c>
      <c r="B57" s="14" t="s">
        <v>19</v>
      </c>
      <c r="C57" s="33"/>
      <c r="E57" s="74"/>
    </row>
    <row r="58" spans="1:9" x14ac:dyDescent="0.35">
      <c r="A58" s="3" t="s">
        <v>72</v>
      </c>
      <c r="B58" s="14" t="s">
        <v>21</v>
      </c>
      <c r="C58" s="34">
        <f>C57/C44</f>
        <v>0</v>
      </c>
      <c r="E58" s="74"/>
    </row>
    <row r="59" spans="1:9" x14ac:dyDescent="0.35">
      <c r="A59" s="3"/>
      <c r="B59" s="31" t="s">
        <v>14</v>
      </c>
      <c r="C59" s="38"/>
      <c r="E59" s="74"/>
    </row>
    <row r="60" spans="1:9" x14ac:dyDescent="0.35">
      <c r="A60" s="3">
        <v>34</v>
      </c>
      <c r="B60" s="14" t="s">
        <v>20</v>
      </c>
      <c r="C60" s="33"/>
      <c r="E60" s="74"/>
    </row>
    <row r="61" spans="1:9" x14ac:dyDescent="0.35">
      <c r="A61" s="3" t="s">
        <v>73</v>
      </c>
      <c r="B61" s="14" t="s">
        <v>16</v>
      </c>
      <c r="C61" s="34">
        <f>C60*C58</f>
        <v>0</v>
      </c>
      <c r="E61" s="74"/>
    </row>
    <row r="62" spans="1:9" x14ac:dyDescent="0.35">
      <c r="A62" s="3">
        <v>35</v>
      </c>
      <c r="B62" s="14" t="s">
        <v>17</v>
      </c>
      <c r="C62" s="35" t="s">
        <v>23</v>
      </c>
      <c r="E62" s="74"/>
    </row>
    <row r="63" spans="1:9" x14ac:dyDescent="0.35">
      <c r="A63" s="3">
        <v>36</v>
      </c>
      <c r="B63" s="14" t="s">
        <v>18</v>
      </c>
      <c r="C63" s="34" t="e">
        <f>SQRT(4*C61*C61+C62*C62)</f>
        <v>#VALUE!</v>
      </c>
      <c r="E63" s="74"/>
    </row>
    <row r="64" spans="1:9" x14ac:dyDescent="0.35">
      <c r="A64" s="3"/>
      <c r="B64" s="31" t="s">
        <v>15</v>
      </c>
      <c r="C64" s="38"/>
      <c r="E64" s="74"/>
    </row>
    <row r="65" spans="1:5" x14ac:dyDescent="0.35">
      <c r="A65" s="3">
        <v>37</v>
      </c>
      <c r="B65" s="14" t="s">
        <v>16</v>
      </c>
      <c r="C65" s="33"/>
      <c r="E65" s="74"/>
    </row>
    <row r="66" spans="1:5" x14ac:dyDescent="0.35">
      <c r="A66" s="3">
        <v>38</v>
      </c>
      <c r="B66" s="14" t="s">
        <v>17</v>
      </c>
      <c r="C66" s="33"/>
      <c r="E66" s="74"/>
    </row>
    <row r="67" spans="1:5" x14ac:dyDescent="0.35">
      <c r="A67" s="3">
        <v>39</v>
      </c>
      <c r="B67" s="14" t="s">
        <v>18</v>
      </c>
      <c r="C67" s="36"/>
      <c r="E67" s="74"/>
    </row>
    <row r="68" spans="1:5" x14ac:dyDescent="0.35">
      <c r="A68" s="3"/>
      <c r="E68" s="74"/>
    </row>
  </sheetData>
  <hyperlinks>
    <hyperlink ref="F5" r:id="rId1"/>
    <hyperlink ref="C5" r:id="rId2"/>
    <hyperlink ref="C15" r:id="rId3"/>
    <hyperlink ref="C54" r:id="rId4"/>
  </hyperlinks>
  <pageMargins left="0.7" right="0.7" top="0.75" bottom="0.75" header="0.3" footer="0.3"/>
  <pageSetup orientation="portrait" horizontalDpi="4294967295" verticalDpi="4294967295"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C17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topLeftCell="A28" workbookViewId="0">
      <selection activeCell="C54" sqref="C54"/>
    </sheetView>
  </sheetViews>
  <sheetFormatPr defaultRowHeight="15.5" x14ac:dyDescent="0.35"/>
  <cols>
    <col min="1" max="1" width="10.7265625" style="65" customWidth="1"/>
    <col min="2" max="2" width="35.7265625" style="45" customWidth="1"/>
    <col min="3" max="3" width="25.7265625" style="65" customWidth="1"/>
    <col min="4" max="4" width="15.7265625" style="65" customWidth="1"/>
    <col min="5" max="5" width="2.7265625" style="76" customWidth="1"/>
    <col min="6" max="6" width="20.7265625" style="67" customWidth="1"/>
    <col min="7" max="8" width="10.7265625" style="67" customWidth="1"/>
    <col min="9" max="9" width="9.1796875" style="65"/>
  </cols>
  <sheetData>
    <row r="1" spans="1:6" x14ac:dyDescent="0.35">
      <c r="A1" s="80" t="s">
        <v>29</v>
      </c>
      <c r="B1" s="20" t="s">
        <v>51</v>
      </c>
      <c r="C1" s="19" t="s">
        <v>52</v>
      </c>
      <c r="D1" s="19" t="s">
        <v>56</v>
      </c>
      <c r="E1" s="73"/>
      <c r="F1" s="78" t="s">
        <v>57</v>
      </c>
    </row>
    <row r="2" spans="1:6" x14ac:dyDescent="0.35">
      <c r="B2" s="1" t="s">
        <v>3</v>
      </c>
      <c r="D2" s="56"/>
      <c r="E2" s="74"/>
    </row>
    <row r="3" spans="1:6" x14ac:dyDescent="0.35">
      <c r="B3" s="1" t="s">
        <v>0</v>
      </c>
      <c r="D3" s="56"/>
      <c r="E3" s="74"/>
    </row>
    <row r="4" spans="1:6" x14ac:dyDescent="0.35">
      <c r="C4" s="55"/>
      <c r="D4" s="56"/>
      <c r="E4" s="74"/>
    </row>
    <row r="5" spans="1:6" x14ac:dyDescent="0.35">
      <c r="A5" s="2"/>
      <c r="B5" s="11" t="s">
        <v>28</v>
      </c>
      <c r="C5" s="39" t="s">
        <v>27</v>
      </c>
      <c r="D5" s="56"/>
      <c r="E5" s="74"/>
      <c r="F5" s="51" t="s">
        <v>50</v>
      </c>
    </row>
    <row r="6" spans="1:6" x14ac:dyDescent="0.35">
      <c r="A6" s="3">
        <v>1</v>
      </c>
      <c r="B6" s="10" t="s">
        <v>4</v>
      </c>
      <c r="C6" s="48"/>
      <c r="E6" s="74"/>
    </row>
    <row r="7" spans="1:6" x14ac:dyDescent="0.35">
      <c r="A7" s="3">
        <v>2</v>
      </c>
      <c r="B7" s="10" t="s">
        <v>5</v>
      </c>
      <c r="C7" s="49"/>
      <c r="E7" s="74"/>
    </row>
    <row r="8" spans="1:6" x14ac:dyDescent="0.35">
      <c r="A8" s="3">
        <v>3</v>
      </c>
      <c r="B8" s="10" t="s">
        <v>9</v>
      </c>
      <c r="C8" s="33"/>
      <c r="E8" s="74"/>
    </row>
    <row r="9" spans="1:6" ht="17.5" x14ac:dyDescent="0.35">
      <c r="A9" s="3">
        <v>4</v>
      </c>
      <c r="B9" s="10" t="s">
        <v>93</v>
      </c>
      <c r="C9" s="54"/>
      <c r="E9" s="74"/>
    </row>
    <row r="10" spans="1:6" ht="17.5" x14ac:dyDescent="0.35">
      <c r="A10" s="3">
        <v>5</v>
      </c>
      <c r="B10" s="10" t="s">
        <v>94</v>
      </c>
      <c r="C10" s="33"/>
      <c r="E10" s="74"/>
    </row>
    <row r="11" spans="1:6" x14ac:dyDescent="0.35">
      <c r="A11" s="3">
        <v>6</v>
      </c>
      <c r="B11" s="10" t="s">
        <v>41</v>
      </c>
      <c r="C11" s="33"/>
      <c r="E11" s="74"/>
    </row>
    <row r="12" spans="1:6" x14ac:dyDescent="0.35">
      <c r="A12" s="3" t="s">
        <v>66</v>
      </c>
      <c r="B12" s="10" t="s">
        <v>42</v>
      </c>
      <c r="C12" s="12" t="str">
        <f>CONCATENATE(C11-0.44," to ",C11+0.75," mag")</f>
        <v>-0.44 to 0.75 mag</v>
      </c>
      <c r="E12" s="74"/>
    </row>
    <row r="13" spans="1:6" x14ac:dyDescent="0.35">
      <c r="A13" s="3">
        <v>7</v>
      </c>
      <c r="B13" s="10" t="s">
        <v>40</v>
      </c>
      <c r="C13" s="50"/>
      <c r="D13" s="57"/>
      <c r="E13" s="74"/>
    </row>
    <row r="14" spans="1:6" x14ac:dyDescent="0.35">
      <c r="A14" s="3"/>
      <c r="B14" s="9"/>
      <c r="C14" s="58"/>
      <c r="D14" s="57"/>
      <c r="E14" s="74"/>
    </row>
    <row r="15" spans="1:6" x14ac:dyDescent="0.35">
      <c r="A15" s="3"/>
      <c r="B15" s="13" t="s">
        <v>53</v>
      </c>
      <c r="C15" s="66" t="s">
        <v>27</v>
      </c>
      <c r="E15" s="74"/>
      <c r="F15" s="52" t="s">
        <v>54</v>
      </c>
    </row>
    <row r="16" spans="1:6" x14ac:dyDescent="0.35">
      <c r="A16" s="3">
        <v>8</v>
      </c>
      <c r="B16" s="14" t="s">
        <v>22</v>
      </c>
      <c r="C16" s="17"/>
      <c r="E16" s="74"/>
      <c r="F16" s="68"/>
    </row>
    <row r="17" spans="1:8" x14ac:dyDescent="0.35">
      <c r="A17" s="3" t="s">
        <v>67</v>
      </c>
      <c r="B17" s="14" t="s">
        <v>55</v>
      </c>
      <c r="C17" s="18" t="s">
        <v>98</v>
      </c>
      <c r="E17" s="74"/>
      <c r="F17" s="68"/>
      <c r="H17" s="68"/>
    </row>
    <row r="18" spans="1:8" x14ac:dyDescent="0.35">
      <c r="A18" s="3">
        <v>9</v>
      </c>
      <c r="B18" s="14" t="s">
        <v>1</v>
      </c>
      <c r="C18" s="59"/>
      <c r="E18" s="75"/>
      <c r="F18" s="68"/>
      <c r="H18" s="68"/>
    </row>
    <row r="19" spans="1:8" x14ac:dyDescent="0.35">
      <c r="A19" s="3">
        <v>10</v>
      </c>
      <c r="B19" s="14" t="s">
        <v>2</v>
      </c>
      <c r="C19" s="81"/>
      <c r="E19" s="75"/>
      <c r="F19" s="68"/>
      <c r="H19" s="68"/>
    </row>
    <row r="20" spans="1:8" x14ac:dyDescent="0.35">
      <c r="A20" s="3" t="s">
        <v>68</v>
      </c>
      <c r="B20" s="14" t="s">
        <v>36</v>
      </c>
      <c r="C20" s="60">
        <f>(C18+C19)/2</f>
        <v>0</v>
      </c>
      <c r="E20" s="74"/>
      <c r="F20" s="79"/>
      <c r="H20" s="68" t="s">
        <v>47</v>
      </c>
    </row>
    <row r="21" spans="1:8" ht="17.5" x14ac:dyDescent="0.35">
      <c r="A21" s="3">
        <v>11</v>
      </c>
      <c r="B21" s="15" t="s">
        <v>100</v>
      </c>
      <c r="C21" s="61"/>
      <c r="D21" s="21" t="s">
        <v>98</v>
      </c>
      <c r="E21" s="74"/>
      <c r="G21" s="68" t="s">
        <v>45</v>
      </c>
      <c r="H21" s="68" t="s">
        <v>46</v>
      </c>
    </row>
    <row r="22" spans="1:8" x14ac:dyDescent="0.35">
      <c r="A22" s="3" t="s">
        <v>69</v>
      </c>
      <c r="B22" s="16" t="s">
        <v>43</v>
      </c>
      <c r="C22" s="62" t="str">
        <f>IF(C21="","",ABS((C20-C21)*24*60))</f>
        <v/>
      </c>
      <c r="D22" s="63" t="s">
        <v>37</v>
      </c>
      <c r="E22" s="75"/>
      <c r="F22" s="68"/>
      <c r="H22" s="68"/>
    </row>
    <row r="23" spans="1:8" x14ac:dyDescent="0.35">
      <c r="A23" s="3"/>
      <c r="E23" s="74"/>
    </row>
    <row r="24" spans="1:8" x14ac:dyDescent="0.35">
      <c r="A24" s="3" t="s">
        <v>23</v>
      </c>
      <c r="B24" s="11" t="s">
        <v>33</v>
      </c>
      <c r="C24" s="19" t="s">
        <v>87</v>
      </c>
      <c r="D24" s="19" t="s">
        <v>86</v>
      </c>
      <c r="E24" s="74"/>
    </row>
    <row r="25" spans="1:8" x14ac:dyDescent="0.35">
      <c r="A25" s="3">
        <v>12</v>
      </c>
      <c r="B25" s="10" t="s">
        <v>34</v>
      </c>
      <c r="C25" s="7" t="s">
        <v>49</v>
      </c>
      <c r="D25" s="77">
        <v>39.002083329999998</v>
      </c>
      <c r="E25" s="72"/>
      <c r="F25" s="68"/>
      <c r="H25" s="68"/>
    </row>
    <row r="26" spans="1:8" x14ac:dyDescent="0.35">
      <c r="A26" s="3">
        <v>13</v>
      </c>
      <c r="B26" s="10" t="s">
        <v>35</v>
      </c>
      <c r="C26" s="8" t="s">
        <v>48</v>
      </c>
      <c r="D26" s="77">
        <v>76.955972200000005</v>
      </c>
      <c r="E26" s="72"/>
      <c r="F26" s="68"/>
      <c r="H26" s="68"/>
    </row>
    <row r="27" spans="1:8" x14ac:dyDescent="0.35">
      <c r="A27" s="3" t="s">
        <v>88</v>
      </c>
      <c r="B27" s="10" t="s">
        <v>84</v>
      </c>
      <c r="C27" s="8" t="s">
        <v>85</v>
      </c>
      <c r="D27" s="77">
        <v>283.04402779999998</v>
      </c>
      <c r="E27" s="72"/>
      <c r="F27" s="68"/>
      <c r="H27" s="68"/>
    </row>
    <row r="28" spans="1:8" x14ac:dyDescent="0.35">
      <c r="A28" s="3">
        <v>14</v>
      </c>
      <c r="B28" s="10" t="s">
        <v>44</v>
      </c>
      <c r="C28" s="46">
        <v>55.777999999999999</v>
      </c>
      <c r="E28" s="75"/>
      <c r="F28" s="68"/>
      <c r="H28" s="68"/>
    </row>
    <row r="29" spans="1:8" x14ac:dyDescent="0.35">
      <c r="A29" s="3"/>
      <c r="C29" s="23"/>
      <c r="D29" s="23"/>
      <c r="E29" s="74"/>
    </row>
    <row r="30" spans="1:8" x14ac:dyDescent="0.35">
      <c r="A30" s="3"/>
      <c r="B30" s="13" t="s">
        <v>59</v>
      </c>
      <c r="C30" s="23"/>
      <c r="D30" s="23"/>
      <c r="E30" s="74"/>
    </row>
    <row r="31" spans="1:8" x14ac:dyDescent="0.35">
      <c r="A31" s="3">
        <v>15</v>
      </c>
      <c r="B31" s="31" t="s">
        <v>58</v>
      </c>
      <c r="C31" s="24" t="s">
        <v>91</v>
      </c>
      <c r="E31" s="75"/>
      <c r="F31" s="68"/>
      <c r="H31" s="68"/>
    </row>
    <row r="32" spans="1:8" x14ac:dyDescent="0.35">
      <c r="A32" s="3">
        <v>16</v>
      </c>
      <c r="B32" s="14" t="s">
        <v>10</v>
      </c>
      <c r="C32" s="25">
        <v>178</v>
      </c>
      <c r="E32" s="75"/>
      <c r="F32" s="68"/>
      <c r="H32" s="68"/>
    </row>
    <row r="33" spans="1:8" x14ac:dyDescent="0.35">
      <c r="A33" s="3">
        <v>17</v>
      </c>
      <c r="B33" s="14" t="s">
        <v>11</v>
      </c>
      <c r="C33" s="22">
        <v>1600</v>
      </c>
      <c r="E33" s="75"/>
      <c r="F33" s="68"/>
      <c r="H33" s="68"/>
    </row>
    <row r="34" spans="1:8" x14ac:dyDescent="0.35">
      <c r="A34" s="3">
        <v>18</v>
      </c>
      <c r="B34" s="31" t="s">
        <v>39</v>
      </c>
      <c r="C34" s="24" t="s">
        <v>89</v>
      </c>
      <c r="E34" s="75"/>
      <c r="F34" s="68"/>
      <c r="H34" s="68"/>
    </row>
    <row r="35" spans="1:8" x14ac:dyDescent="0.35">
      <c r="A35" s="3">
        <v>19</v>
      </c>
      <c r="B35" s="14" t="s">
        <v>7</v>
      </c>
      <c r="C35" s="25">
        <v>1.3</v>
      </c>
      <c r="E35" s="75"/>
      <c r="F35" s="68"/>
      <c r="H35" s="68"/>
    </row>
    <row r="36" spans="1:8" x14ac:dyDescent="0.35">
      <c r="A36" s="3">
        <v>20</v>
      </c>
      <c r="B36" s="14" t="s">
        <v>6</v>
      </c>
      <c r="C36" s="25">
        <v>8.8000000000000007</v>
      </c>
      <c r="E36" s="75"/>
      <c r="F36" s="68"/>
      <c r="H36" s="68"/>
    </row>
    <row r="37" spans="1:8" x14ac:dyDescent="0.35">
      <c r="A37" s="3">
        <v>21</v>
      </c>
      <c r="B37" s="14" t="s">
        <v>8</v>
      </c>
      <c r="C37" s="25">
        <v>0.5</v>
      </c>
      <c r="E37" s="75"/>
      <c r="F37" s="68"/>
      <c r="H37" s="68"/>
    </row>
    <row r="38" spans="1:8" x14ac:dyDescent="0.35">
      <c r="A38" s="3">
        <v>22</v>
      </c>
      <c r="B38" s="14" t="s">
        <v>74</v>
      </c>
      <c r="C38" s="22">
        <v>45000</v>
      </c>
      <c r="E38" s="75"/>
      <c r="F38" s="68"/>
      <c r="H38" s="68"/>
    </row>
    <row r="39" spans="1:8" x14ac:dyDescent="0.35">
      <c r="A39" s="3"/>
      <c r="B39" s="14" t="s">
        <v>23</v>
      </c>
      <c r="C39" s="5" t="s">
        <v>24</v>
      </c>
      <c r="D39" s="5" t="s">
        <v>25</v>
      </c>
      <c r="E39" s="74"/>
    </row>
    <row r="40" spans="1:8" x14ac:dyDescent="0.35">
      <c r="A40" s="3">
        <v>23</v>
      </c>
      <c r="B40" s="14" t="s">
        <v>76</v>
      </c>
      <c r="C40" s="26">
        <v>2184</v>
      </c>
      <c r="D40" s="24">
        <v>1472</v>
      </c>
      <c r="E40" s="74"/>
      <c r="F40" s="69" t="s">
        <v>75</v>
      </c>
    </row>
    <row r="41" spans="1:8" x14ac:dyDescent="0.35">
      <c r="A41" s="3">
        <v>24</v>
      </c>
      <c r="B41" s="14" t="s">
        <v>77</v>
      </c>
      <c r="C41" s="27">
        <v>6.8</v>
      </c>
      <c r="D41" s="25">
        <v>6.8</v>
      </c>
      <c r="E41" s="74"/>
      <c r="F41" s="69" t="s">
        <v>75</v>
      </c>
    </row>
    <row r="42" spans="1:8" x14ac:dyDescent="0.35">
      <c r="A42" s="3">
        <v>25</v>
      </c>
      <c r="B42" s="14" t="s">
        <v>78</v>
      </c>
      <c r="C42" s="28">
        <v>1</v>
      </c>
      <c r="D42" s="22">
        <v>1</v>
      </c>
      <c r="E42" s="74"/>
    </row>
    <row r="43" spans="1:8" x14ac:dyDescent="0.35">
      <c r="A43" s="3" t="s">
        <v>70</v>
      </c>
      <c r="B43" s="14" t="s">
        <v>13</v>
      </c>
      <c r="C43" s="40">
        <f>3438*C40*C41/1000/$C$33</f>
        <v>31.911516000000002</v>
      </c>
      <c r="D43" s="29">
        <f>3438*D40*D41/1000/$C$33</f>
        <v>21.508127999999996</v>
      </c>
      <c r="E43" s="74"/>
    </row>
    <row r="44" spans="1:8" x14ac:dyDescent="0.35">
      <c r="A44" s="3" t="s">
        <v>71</v>
      </c>
      <c r="B44" s="14" t="s">
        <v>12</v>
      </c>
      <c r="C44" s="41">
        <f>206265*C41*C42/1000/$C$33</f>
        <v>0.87662625000000005</v>
      </c>
      <c r="D44" s="30">
        <f>206265*D41*D42/1000/$C$33</f>
        <v>0.87662625000000005</v>
      </c>
      <c r="E44" s="74"/>
    </row>
    <row r="45" spans="1:8" x14ac:dyDescent="0.35">
      <c r="A45" s="3"/>
      <c r="B45" s="4"/>
      <c r="C45" s="23"/>
      <c r="D45" s="23"/>
      <c r="E45" s="74"/>
    </row>
    <row r="46" spans="1:8" x14ac:dyDescent="0.35">
      <c r="A46" s="3"/>
      <c r="B46" s="11" t="s">
        <v>60</v>
      </c>
      <c r="C46" s="47"/>
      <c r="D46" s="47"/>
      <c r="E46" s="74"/>
    </row>
    <row r="47" spans="1:8" x14ac:dyDescent="0.35">
      <c r="A47" s="3">
        <v>26</v>
      </c>
      <c r="B47" s="10" t="s">
        <v>26</v>
      </c>
      <c r="C47" s="32"/>
      <c r="D47" s="64"/>
      <c r="E47" s="74"/>
    </row>
    <row r="48" spans="1:8" x14ac:dyDescent="0.35">
      <c r="A48" s="3">
        <v>27</v>
      </c>
      <c r="B48" s="10" t="s">
        <v>38</v>
      </c>
      <c r="C48" s="25"/>
      <c r="D48" s="47"/>
      <c r="E48" s="74"/>
    </row>
    <row r="49" spans="1:6" x14ac:dyDescent="0.35">
      <c r="A49" s="3">
        <v>28</v>
      </c>
      <c r="B49" s="10" t="s">
        <v>61</v>
      </c>
      <c r="C49" s="25"/>
      <c r="D49" s="47"/>
      <c r="E49" s="74"/>
    </row>
    <row r="50" spans="1:6" x14ac:dyDescent="0.35">
      <c r="A50" s="3">
        <v>29</v>
      </c>
      <c r="B50" s="10" t="s">
        <v>62</v>
      </c>
      <c r="C50" s="25"/>
      <c r="D50" s="71" t="s">
        <v>92</v>
      </c>
      <c r="E50" s="74"/>
    </row>
    <row r="51" spans="1:6" x14ac:dyDescent="0.35">
      <c r="A51" s="3">
        <v>30</v>
      </c>
      <c r="B51" s="10" t="s">
        <v>63</v>
      </c>
      <c r="C51" s="22"/>
      <c r="D51" s="47"/>
      <c r="E51" s="74"/>
    </row>
    <row r="52" spans="1:6" x14ac:dyDescent="0.35">
      <c r="A52" s="3"/>
      <c r="C52" s="23"/>
      <c r="D52" s="47"/>
      <c r="E52" s="74"/>
    </row>
    <row r="53" spans="1:6" x14ac:dyDescent="0.35">
      <c r="A53" s="3"/>
      <c r="B53" s="13" t="s">
        <v>64</v>
      </c>
      <c r="C53" s="23"/>
      <c r="D53" s="47"/>
      <c r="E53" s="74"/>
    </row>
    <row r="54" spans="1:6" x14ac:dyDescent="0.35">
      <c r="A54" s="3"/>
      <c r="B54" s="14" t="s">
        <v>30</v>
      </c>
      <c r="C54" s="82" t="s">
        <v>27</v>
      </c>
      <c r="E54" s="74"/>
      <c r="F54" s="53" t="s">
        <v>65</v>
      </c>
    </row>
    <row r="55" spans="1:6" x14ac:dyDescent="0.35">
      <c r="A55" s="3">
        <v>31</v>
      </c>
      <c r="B55" s="14" t="s">
        <v>31</v>
      </c>
      <c r="C55" s="6"/>
      <c r="E55" s="74"/>
    </row>
    <row r="56" spans="1:6" x14ac:dyDescent="0.35">
      <c r="A56" s="3">
        <v>32</v>
      </c>
      <c r="B56" s="14" t="s">
        <v>32</v>
      </c>
      <c r="C56" s="33" t="s">
        <v>23</v>
      </c>
      <c r="E56" s="74"/>
    </row>
    <row r="57" spans="1:6" x14ac:dyDescent="0.35">
      <c r="A57" s="3">
        <v>33</v>
      </c>
      <c r="B57" s="14" t="s">
        <v>19</v>
      </c>
      <c r="C57" s="33"/>
      <c r="E57" s="74"/>
    </row>
    <row r="58" spans="1:6" x14ac:dyDescent="0.35">
      <c r="A58" s="3" t="s">
        <v>72</v>
      </c>
      <c r="B58" s="14" t="s">
        <v>21</v>
      </c>
      <c r="C58" s="34">
        <f>C57/C44</f>
        <v>0</v>
      </c>
      <c r="E58" s="74"/>
    </row>
    <row r="59" spans="1:6" x14ac:dyDescent="0.35">
      <c r="A59" s="3"/>
      <c r="B59" s="31" t="s">
        <v>14</v>
      </c>
      <c r="C59" s="38"/>
      <c r="E59" s="74"/>
    </row>
    <row r="60" spans="1:6" x14ac:dyDescent="0.35">
      <c r="A60" s="3">
        <v>34</v>
      </c>
      <c r="B60" s="14" t="s">
        <v>20</v>
      </c>
      <c r="C60" s="33"/>
      <c r="E60" s="74"/>
    </row>
    <row r="61" spans="1:6" x14ac:dyDescent="0.35">
      <c r="A61" s="3" t="s">
        <v>73</v>
      </c>
      <c r="B61" s="14" t="s">
        <v>16</v>
      </c>
      <c r="C61" s="34">
        <f>C60*C58</f>
        <v>0</v>
      </c>
      <c r="E61" s="74"/>
    </row>
    <row r="62" spans="1:6" x14ac:dyDescent="0.35">
      <c r="A62" s="3">
        <v>35</v>
      </c>
      <c r="B62" s="14" t="s">
        <v>17</v>
      </c>
      <c r="C62" s="35" t="s">
        <v>23</v>
      </c>
      <c r="E62" s="74"/>
    </row>
    <row r="63" spans="1:6" x14ac:dyDescent="0.35">
      <c r="A63" s="3">
        <v>36</v>
      </c>
      <c r="B63" s="14" t="s">
        <v>18</v>
      </c>
      <c r="C63" s="34" t="e">
        <f>SQRT(4*C61*C61+C62*C62)</f>
        <v>#VALUE!</v>
      </c>
      <c r="E63" s="74"/>
    </row>
    <row r="64" spans="1:6" x14ac:dyDescent="0.35">
      <c r="A64" s="3"/>
      <c r="B64" s="31" t="s">
        <v>15</v>
      </c>
      <c r="C64" s="38"/>
      <c r="E64" s="74"/>
    </row>
    <row r="65" spans="1:5" x14ac:dyDescent="0.35">
      <c r="A65" s="3">
        <v>37</v>
      </c>
      <c r="B65" s="14" t="s">
        <v>16</v>
      </c>
      <c r="C65" s="33"/>
      <c r="E65" s="74"/>
    </row>
    <row r="66" spans="1:5" x14ac:dyDescent="0.35">
      <c r="A66" s="3">
        <v>38</v>
      </c>
      <c r="B66" s="14" t="s">
        <v>17</v>
      </c>
      <c r="C66" s="33"/>
      <c r="E66" s="74"/>
    </row>
    <row r="67" spans="1:5" x14ac:dyDescent="0.35">
      <c r="A67" s="3">
        <v>39</v>
      </c>
      <c r="B67" s="14" t="s">
        <v>18</v>
      </c>
      <c r="C67" s="36"/>
      <c r="E67" s="74"/>
    </row>
    <row r="68" spans="1:5" x14ac:dyDescent="0.35">
      <c r="A68" s="3"/>
      <c r="E68" s="74"/>
    </row>
  </sheetData>
  <hyperlinks>
    <hyperlink ref="F15" r:id="rId1"/>
    <hyperlink ref="C15" r:id="rId2"/>
    <hyperlink ref="F5" r:id="rId3"/>
    <hyperlink ref="C5" r:id="rId4"/>
    <hyperlink ref="C54" r:id="rId5"/>
  </hyperlinks>
  <pageMargins left="0.25" right="0.25" top="0.25" bottom="0.25" header="0.05" footer="0.05"/>
  <pageSetup scale="69" orientation="portrait" horizontalDpi="300" verticalDpi="300" r:id="rId6"/>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C17 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workbookViewId="0">
      <selection activeCell="C54" sqref="C54"/>
    </sheetView>
  </sheetViews>
  <sheetFormatPr defaultRowHeight="15.5" x14ac:dyDescent="0.35"/>
  <cols>
    <col min="1" max="1" width="10.7265625" style="65" customWidth="1"/>
    <col min="2" max="2" width="35.7265625" style="45" customWidth="1"/>
    <col min="3" max="3" width="25.7265625" style="65" customWidth="1"/>
    <col min="4" max="4" width="15.7265625" style="65" customWidth="1"/>
    <col min="5" max="5" width="2.7265625" style="76" customWidth="1"/>
    <col min="6" max="6" width="20.7265625" style="67" customWidth="1"/>
    <col min="7" max="8" width="10.7265625" style="67" customWidth="1"/>
    <col min="9" max="9" width="9.1796875" style="65"/>
  </cols>
  <sheetData>
    <row r="1" spans="1:6" x14ac:dyDescent="0.35">
      <c r="A1" s="80" t="s">
        <v>29</v>
      </c>
      <c r="B1" s="20" t="s">
        <v>51</v>
      </c>
      <c r="C1" s="19" t="s">
        <v>52</v>
      </c>
      <c r="D1" s="19" t="s">
        <v>56</v>
      </c>
      <c r="E1" s="73"/>
      <c r="F1" s="78" t="s">
        <v>57</v>
      </c>
    </row>
    <row r="2" spans="1:6" x14ac:dyDescent="0.35">
      <c r="B2" s="1" t="s">
        <v>3</v>
      </c>
      <c r="D2" s="56"/>
      <c r="E2" s="74"/>
    </row>
    <row r="3" spans="1:6" x14ac:dyDescent="0.35">
      <c r="B3" s="1" t="s">
        <v>0</v>
      </c>
      <c r="D3" s="56"/>
      <c r="E3" s="74"/>
    </row>
    <row r="4" spans="1:6" x14ac:dyDescent="0.35">
      <c r="C4" s="55"/>
      <c r="D4" s="56"/>
      <c r="E4" s="74"/>
    </row>
    <row r="5" spans="1:6" x14ac:dyDescent="0.35">
      <c r="A5" s="2"/>
      <c r="B5" s="11" t="s">
        <v>28</v>
      </c>
      <c r="C5" s="39" t="s">
        <v>27</v>
      </c>
      <c r="D5" s="56"/>
      <c r="E5" s="74"/>
      <c r="F5" s="51" t="s">
        <v>50</v>
      </c>
    </row>
    <row r="6" spans="1:6" x14ac:dyDescent="0.35">
      <c r="A6" s="3">
        <v>1</v>
      </c>
      <c r="B6" s="10" t="s">
        <v>4</v>
      </c>
      <c r="C6" s="48"/>
      <c r="E6" s="74"/>
    </row>
    <row r="7" spans="1:6" x14ac:dyDescent="0.35">
      <c r="A7" s="3">
        <v>2</v>
      </c>
      <c r="B7" s="10" t="s">
        <v>5</v>
      </c>
      <c r="C7" s="49"/>
      <c r="E7" s="74"/>
    </row>
    <row r="8" spans="1:6" x14ac:dyDescent="0.35">
      <c r="A8" s="3">
        <v>3</v>
      </c>
      <c r="B8" s="10" t="s">
        <v>9</v>
      </c>
      <c r="C8" s="33"/>
      <c r="E8" s="74"/>
    </row>
    <row r="9" spans="1:6" ht="17.5" x14ac:dyDescent="0.35">
      <c r="A9" s="3">
        <v>4</v>
      </c>
      <c r="B9" s="10" t="s">
        <v>93</v>
      </c>
      <c r="C9" s="54"/>
      <c r="E9" s="74"/>
    </row>
    <row r="10" spans="1:6" ht="17.5" x14ac:dyDescent="0.35">
      <c r="A10" s="3">
        <v>5</v>
      </c>
      <c r="B10" s="10" t="s">
        <v>94</v>
      </c>
      <c r="C10" s="33"/>
      <c r="E10" s="74"/>
    </row>
    <row r="11" spans="1:6" x14ac:dyDescent="0.35">
      <c r="A11" s="3">
        <v>6</v>
      </c>
      <c r="B11" s="10" t="s">
        <v>41</v>
      </c>
      <c r="C11" s="33"/>
      <c r="E11" s="74"/>
    </row>
    <row r="12" spans="1:6" x14ac:dyDescent="0.35">
      <c r="A12" s="3" t="s">
        <v>66</v>
      </c>
      <c r="B12" s="10" t="s">
        <v>42</v>
      </c>
      <c r="C12" s="12" t="str">
        <f>CONCATENATE(C11-0.44," to ",C11+0.75," mag")</f>
        <v>-0.44 to 0.75 mag</v>
      </c>
      <c r="E12" s="74"/>
    </row>
    <row r="13" spans="1:6" x14ac:dyDescent="0.35">
      <c r="A13" s="3">
        <v>7</v>
      </c>
      <c r="B13" s="10" t="s">
        <v>40</v>
      </c>
      <c r="C13" s="50"/>
      <c r="D13" s="57"/>
      <c r="E13" s="74"/>
    </row>
    <row r="14" spans="1:6" x14ac:dyDescent="0.35">
      <c r="A14" s="3"/>
      <c r="B14" s="9"/>
      <c r="C14" s="58"/>
      <c r="D14" s="57"/>
      <c r="E14" s="74"/>
    </row>
    <row r="15" spans="1:6" x14ac:dyDescent="0.35">
      <c r="A15" s="3"/>
      <c r="B15" s="13" t="s">
        <v>53</v>
      </c>
      <c r="C15" s="66" t="s">
        <v>27</v>
      </c>
      <c r="E15" s="74"/>
      <c r="F15" s="52" t="s">
        <v>54</v>
      </c>
    </row>
    <row r="16" spans="1:6" x14ac:dyDescent="0.35">
      <c r="A16" s="3">
        <v>8</v>
      </c>
      <c r="B16" s="14" t="s">
        <v>22</v>
      </c>
      <c r="C16" s="17"/>
      <c r="E16" s="74"/>
      <c r="F16" s="68"/>
    </row>
    <row r="17" spans="1:8" x14ac:dyDescent="0.35">
      <c r="A17" s="3" t="s">
        <v>67</v>
      </c>
      <c r="B17" s="14" t="s">
        <v>55</v>
      </c>
      <c r="C17" s="18" t="s">
        <v>98</v>
      </c>
      <c r="E17" s="74"/>
      <c r="F17" s="68"/>
      <c r="H17" s="68"/>
    </row>
    <row r="18" spans="1:8" x14ac:dyDescent="0.35">
      <c r="A18" s="3">
        <v>9</v>
      </c>
      <c r="B18" s="14" t="s">
        <v>1</v>
      </c>
      <c r="C18" s="59"/>
      <c r="E18" s="75"/>
      <c r="F18" s="68"/>
      <c r="H18" s="68"/>
    </row>
    <row r="19" spans="1:8" x14ac:dyDescent="0.35">
      <c r="A19" s="3">
        <v>10</v>
      </c>
      <c r="B19" s="14" t="s">
        <v>2</v>
      </c>
      <c r="C19" s="81"/>
      <c r="E19" s="75"/>
      <c r="F19" s="68"/>
      <c r="H19" s="68"/>
    </row>
    <row r="20" spans="1:8" x14ac:dyDescent="0.35">
      <c r="A20" s="3" t="s">
        <v>68</v>
      </c>
      <c r="B20" s="14" t="s">
        <v>36</v>
      </c>
      <c r="C20" s="60">
        <f>(C18+C19)/2</f>
        <v>0</v>
      </c>
      <c r="E20" s="74"/>
      <c r="F20" s="79"/>
      <c r="H20" s="68" t="s">
        <v>47</v>
      </c>
    </row>
    <row r="21" spans="1:8" ht="17.5" x14ac:dyDescent="0.35">
      <c r="A21" s="3">
        <v>11</v>
      </c>
      <c r="B21" s="15" t="s">
        <v>100</v>
      </c>
      <c r="C21" s="61"/>
      <c r="D21" s="21" t="s">
        <v>98</v>
      </c>
      <c r="E21" s="74"/>
      <c r="G21" s="68" t="s">
        <v>45</v>
      </c>
      <c r="H21" s="68" t="s">
        <v>46</v>
      </c>
    </row>
    <row r="22" spans="1:8" x14ac:dyDescent="0.35">
      <c r="A22" s="3" t="s">
        <v>69</v>
      </c>
      <c r="B22" s="16" t="s">
        <v>43</v>
      </c>
      <c r="C22" s="62" t="str">
        <f>IF(C21="","",ABS((C20-C21)*24*60))</f>
        <v/>
      </c>
      <c r="D22" s="63" t="s">
        <v>37</v>
      </c>
      <c r="E22" s="75"/>
      <c r="F22" s="68"/>
      <c r="H22" s="68"/>
    </row>
    <row r="23" spans="1:8" x14ac:dyDescent="0.35">
      <c r="A23" s="3"/>
      <c r="E23" s="74"/>
    </row>
    <row r="24" spans="1:8" x14ac:dyDescent="0.35">
      <c r="A24" s="3" t="s">
        <v>23</v>
      </c>
      <c r="B24" s="11" t="s">
        <v>33</v>
      </c>
      <c r="C24" s="19" t="s">
        <v>87</v>
      </c>
      <c r="D24" s="19" t="s">
        <v>86</v>
      </c>
      <c r="E24" s="74"/>
    </row>
    <row r="25" spans="1:8" x14ac:dyDescent="0.35">
      <c r="A25" s="3">
        <v>12</v>
      </c>
      <c r="B25" s="10" t="s">
        <v>34</v>
      </c>
      <c r="C25" s="7" t="s">
        <v>49</v>
      </c>
      <c r="D25" s="77">
        <v>39.002083329999998</v>
      </c>
      <c r="E25" s="72"/>
      <c r="F25" s="68"/>
      <c r="H25" s="68"/>
    </row>
    <row r="26" spans="1:8" x14ac:dyDescent="0.35">
      <c r="A26" s="3">
        <v>13</v>
      </c>
      <c r="B26" s="10" t="s">
        <v>35</v>
      </c>
      <c r="C26" s="8" t="s">
        <v>48</v>
      </c>
      <c r="D26" s="77">
        <v>76.955972200000005</v>
      </c>
      <c r="E26" s="72"/>
      <c r="F26" s="68"/>
      <c r="H26" s="68"/>
    </row>
    <row r="27" spans="1:8" x14ac:dyDescent="0.35">
      <c r="A27" s="3" t="s">
        <v>88</v>
      </c>
      <c r="B27" s="10" t="s">
        <v>84</v>
      </c>
      <c r="C27" s="8" t="s">
        <v>85</v>
      </c>
      <c r="D27" s="77">
        <v>283.04402779999998</v>
      </c>
      <c r="E27" s="72"/>
      <c r="F27" s="68"/>
      <c r="H27" s="68"/>
    </row>
    <row r="28" spans="1:8" x14ac:dyDescent="0.35">
      <c r="A28" s="3">
        <v>14</v>
      </c>
      <c r="B28" s="10" t="s">
        <v>44</v>
      </c>
      <c r="C28" s="46">
        <v>55.777999999999999</v>
      </c>
      <c r="E28" s="75"/>
      <c r="F28" s="68"/>
      <c r="H28" s="68"/>
    </row>
    <row r="29" spans="1:8" x14ac:dyDescent="0.35">
      <c r="A29" s="3"/>
      <c r="C29" s="23"/>
      <c r="D29" s="23"/>
      <c r="E29" s="74"/>
    </row>
    <row r="30" spans="1:8" x14ac:dyDescent="0.35">
      <c r="A30" s="3"/>
      <c r="B30" s="13" t="s">
        <v>59</v>
      </c>
      <c r="C30" s="23"/>
      <c r="D30" s="23"/>
      <c r="E30" s="74"/>
    </row>
    <row r="31" spans="1:8" x14ac:dyDescent="0.35">
      <c r="A31" s="3">
        <v>15</v>
      </c>
      <c r="B31" s="31" t="s">
        <v>58</v>
      </c>
      <c r="C31" s="24" t="s">
        <v>91</v>
      </c>
      <c r="E31" s="75"/>
      <c r="F31" s="68"/>
      <c r="H31" s="68"/>
    </row>
    <row r="32" spans="1:8" x14ac:dyDescent="0.35">
      <c r="A32" s="3">
        <v>16</v>
      </c>
      <c r="B32" s="14" t="s">
        <v>10</v>
      </c>
      <c r="C32" s="25">
        <v>178</v>
      </c>
      <c r="E32" s="75"/>
      <c r="F32" s="68"/>
      <c r="H32" s="68"/>
    </row>
    <row r="33" spans="1:8" x14ac:dyDescent="0.35">
      <c r="A33" s="3">
        <v>17</v>
      </c>
      <c r="B33" s="14" t="s">
        <v>11</v>
      </c>
      <c r="C33" s="22">
        <v>1600</v>
      </c>
      <c r="E33" s="75"/>
      <c r="F33" s="68"/>
      <c r="H33" s="68"/>
    </row>
    <row r="34" spans="1:8" x14ac:dyDescent="0.35">
      <c r="A34" s="3">
        <v>18</v>
      </c>
      <c r="B34" s="31" t="s">
        <v>39</v>
      </c>
      <c r="C34" s="24" t="s">
        <v>101</v>
      </c>
      <c r="E34" s="75"/>
      <c r="F34" s="68"/>
      <c r="H34" s="68"/>
    </row>
    <row r="35" spans="1:8" x14ac:dyDescent="0.35">
      <c r="A35" s="3">
        <v>19</v>
      </c>
      <c r="B35" s="14" t="s">
        <v>7</v>
      </c>
      <c r="C35" s="25">
        <v>1.3</v>
      </c>
      <c r="E35" s="75"/>
      <c r="F35" s="68"/>
      <c r="H35" s="68"/>
    </row>
    <row r="36" spans="1:8" x14ac:dyDescent="0.35">
      <c r="A36" s="3">
        <v>20</v>
      </c>
      <c r="B36" s="14" t="s">
        <v>6</v>
      </c>
      <c r="C36" s="25">
        <v>8.8000000000000007</v>
      </c>
      <c r="E36" s="75"/>
      <c r="F36" s="68"/>
      <c r="H36" s="68"/>
    </row>
    <row r="37" spans="1:8" x14ac:dyDescent="0.35">
      <c r="A37" s="3">
        <v>21</v>
      </c>
      <c r="B37" s="14" t="s">
        <v>8</v>
      </c>
      <c r="C37" s="25">
        <v>0.5</v>
      </c>
      <c r="E37" s="75"/>
      <c r="F37" s="68"/>
      <c r="H37" s="68"/>
    </row>
    <row r="38" spans="1:8" x14ac:dyDescent="0.35">
      <c r="A38" s="3">
        <v>22</v>
      </c>
      <c r="B38" s="14" t="s">
        <v>74</v>
      </c>
      <c r="C38" s="22">
        <v>45000</v>
      </c>
      <c r="E38" s="75"/>
      <c r="F38" s="68"/>
      <c r="H38" s="68"/>
    </row>
    <row r="39" spans="1:8" x14ac:dyDescent="0.35">
      <c r="A39" s="3"/>
      <c r="B39" s="14" t="s">
        <v>23</v>
      </c>
      <c r="C39" s="5" t="s">
        <v>24</v>
      </c>
      <c r="D39" s="5" t="s">
        <v>25</v>
      </c>
      <c r="E39" s="74"/>
    </row>
    <row r="40" spans="1:8" x14ac:dyDescent="0.35">
      <c r="A40" s="3">
        <v>23</v>
      </c>
      <c r="B40" s="14" t="s">
        <v>76</v>
      </c>
      <c r="C40" s="26">
        <v>765</v>
      </c>
      <c r="D40" s="24">
        <v>410</v>
      </c>
      <c r="E40" s="74"/>
      <c r="F40" s="69" t="s">
        <v>75</v>
      </c>
    </row>
    <row r="41" spans="1:8" x14ac:dyDescent="0.35">
      <c r="A41" s="3">
        <v>24</v>
      </c>
      <c r="B41" s="14" t="s">
        <v>77</v>
      </c>
      <c r="C41" s="27">
        <v>9</v>
      </c>
      <c r="D41" s="25">
        <v>9</v>
      </c>
      <c r="E41" s="74"/>
      <c r="F41" s="69" t="s">
        <v>75</v>
      </c>
    </row>
    <row r="42" spans="1:8" x14ac:dyDescent="0.35">
      <c r="A42" s="3">
        <v>25</v>
      </c>
      <c r="B42" s="14" t="s">
        <v>78</v>
      </c>
      <c r="C42" s="28">
        <v>1</v>
      </c>
      <c r="D42" s="22">
        <v>1</v>
      </c>
      <c r="E42" s="74"/>
    </row>
    <row r="43" spans="1:8" x14ac:dyDescent="0.35">
      <c r="A43" s="3" t="s">
        <v>70</v>
      </c>
      <c r="B43" s="14" t="s">
        <v>13</v>
      </c>
      <c r="C43" s="40">
        <f>3438*C40*C41/1000/$C$33</f>
        <v>14.79414375</v>
      </c>
      <c r="D43" s="29">
        <f>3438*D40*D41/1000/$C$33</f>
        <v>7.9288874999999992</v>
      </c>
      <c r="E43" s="74"/>
    </row>
    <row r="44" spans="1:8" x14ac:dyDescent="0.35">
      <c r="A44" s="3" t="s">
        <v>71</v>
      </c>
      <c r="B44" s="14" t="s">
        <v>12</v>
      </c>
      <c r="C44" s="41">
        <f>206265*C41*C42/1000/$C$33</f>
        <v>1.1602406249999999</v>
      </c>
      <c r="D44" s="30">
        <f>206265*D41*D42/1000/$C$33</f>
        <v>1.1602406249999999</v>
      </c>
      <c r="E44" s="74"/>
    </row>
    <row r="45" spans="1:8" x14ac:dyDescent="0.35">
      <c r="A45" s="3"/>
      <c r="B45" s="4"/>
      <c r="C45" s="23"/>
      <c r="D45" s="23"/>
      <c r="E45" s="74"/>
    </row>
    <row r="46" spans="1:8" x14ac:dyDescent="0.35">
      <c r="A46" s="3"/>
      <c r="B46" s="11" t="s">
        <v>60</v>
      </c>
      <c r="C46" s="47"/>
      <c r="D46" s="47"/>
      <c r="E46" s="74"/>
    </row>
    <row r="47" spans="1:8" x14ac:dyDescent="0.35">
      <c r="A47" s="3">
        <v>26</v>
      </c>
      <c r="B47" s="10" t="s">
        <v>26</v>
      </c>
      <c r="C47" s="32"/>
      <c r="D47" s="64"/>
      <c r="E47" s="74"/>
    </row>
    <row r="48" spans="1:8" x14ac:dyDescent="0.35">
      <c r="A48" s="3">
        <v>27</v>
      </c>
      <c r="B48" s="10" t="s">
        <v>38</v>
      </c>
      <c r="C48" s="25"/>
      <c r="D48" s="47"/>
      <c r="E48" s="74"/>
    </row>
    <row r="49" spans="1:6" x14ac:dyDescent="0.35">
      <c r="A49" s="3">
        <v>28</v>
      </c>
      <c r="B49" s="10" t="s">
        <v>61</v>
      </c>
      <c r="C49" s="25"/>
      <c r="D49" s="47"/>
      <c r="E49" s="74"/>
    </row>
    <row r="50" spans="1:6" x14ac:dyDescent="0.35">
      <c r="A50" s="3">
        <v>29</v>
      </c>
      <c r="B50" s="10" t="s">
        <v>62</v>
      </c>
      <c r="C50" s="25"/>
      <c r="D50" s="71" t="s">
        <v>92</v>
      </c>
      <c r="E50" s="74"/>
    </row>
    <row r="51" spans="1:6" x14ac:dyDescent="0.35">
      <c r="A51" s="3">
        <v>30</v>
      </c>
      <c r="B51" s="10" t="s">
        <v>63</v>
      </c>
      <c r="C51" s="22"/>
      <c r="D51" s="47"/>
      <c r="E51" s="74"/>
    </row>
    <row r="52" spans="1:6" x14ac:dyDescent="0.35">
      <c r="A52" s="3"/>
      <c r="C52" s="23"/>
      <c r="D52" s="47"/>
      <c r="E52" s="74"/>
    </row>
    <row r="53" spans="1:6" x14ac:dyDescent="0.35">
      <c r="A53" s="3"/>
      <c r="B53" s="13" t="s">
        <v>64</v>
      </c>
      <c r="C53" s="23"/>
      <c r="D53" s="47"/>
      <c r="E53" s="74"/>
    </row>
    <row r="54" spans="1:6" x14ac:dyDescent="0.35">
      <c r="A54" s="3"/>
      <c r="B54" s="14" t="s">
        <v>30</v>
      </c>
      <c r="C54" s="82" t="s">
        <v>27</v>
      </c>
      <c r="E54" s="74"/>
      <c r="F54" s="53" t="s">
        <v>65</v>
      </c>
    </row>
    <row r="55" spans="1:6" x14ac:dyDescent="0.35">
      <c r="A55" s="3">
        <v>31</v>
      </c>
      <c r="B55" s="14" t="s">
        <v>31</v>
      </c>
      <c r="C55" s="6"/>
      <c r="E55" s="74"/>
    </row>
    <row r="56" spans="1:6" x14ac:dyDescent="0.35">
      <c r="A56" s="3">
        <v>32</v>
      </c>
      <c r="B56" s="14" t="s">
        <v>32</v>
      </c>
      <c r="C56" s="33" t="s">
        <v>23</v>
      </c>
      <c r="E56" s="74"/>
    </row>
    <row r="57" spans="1:6" x14ac:dyDescent="0.35">
      <c r="A57" s="3">
        <v>33</v>
      </c>
      <c r="B57" s="14" t="s">
        <v>19</v>
      </c>
      <c r="C57" s="33"/>
      <c r="E57" s="74"/>
    </row>
    <row r="58" spans="1:6" x14ac:dyDescent="0.35">
      <c r="A58" s="3" t="s">
        <v>72</v>
      </c>
      <c r="B58" s="14" t="s">
        <v>21</v>
      </c>
      <c r="C58" s="34">
        <f>C57/C44</f>
        <v>0</v>
      </c>
      <c r="E58" s="74"/>
    </row>
    <row r="59" spans="1:6" x14ac:dyDescent="0.35">
      <c r="A59" s="3"/>
      <c r="B59" s="31" t="s">
        <v>14</v>
      </c>
      <c r="C59" s="38"/>
      <c r="E59" s="74"/>
    </row>
    <row r="60" spans="1:6" x14ac:dyDescent="0.35">
      <c r="A60" s="3">
        <v>34</v>
      </c>
      <c r="B60" s="14" t="s">
        <v>20</v>
      </c>
      <c r="C60" s="33"/>
      <c r="E60" s="74"/>
    </row>
    <row r="61" spans="1:6" x14ac:dyDescent="0.35">
      <c r="A61" s="3" t="s">
        <v>73</v>
      </c>
      <c r="B61" s="14" t="s">
        <v>16</v>
      </c>
      <c r="C61" s="34">
        <f>C60*C58</f>
        <v>0</v>
      </c>
      <c r="E61" s="74"/>
    </row>
    <row r="62" spans="1:6" x14ac:dyDescent="0.35">
      <c r="A62" s="3">
        <v>35</v>
      </c>
      <c r="B62" s="14" t="s">
        <v>17</v>
      </c>
      <c r="C62" s="35" t="s">
        <v>23</v>
      </c>
      <c r="E62" s="74"/>
    </row>
    <row r="63" spans="1:6" x14ac:dyDescent="0.35">
      <c r="A63" s="3">
        <v>36</v>
      </c>
      <c r="B63" s="14" t="s">
        <v>18</v>
      </c>
      <c r="C63" s="34" t="e">
        <f>SQRT(4*C61*C61+C62*C62)</f>
        <v>#VALUE!</v>
      </c>
      <c r="E63" s="74"/>
    </row>
    <row r="64" spans="1:6" x14ac:dyDescent="0.35">
      <c r="A64" s="3"/>
      <c r="B64" s="31" t="s">
        <v>15</v>
      </c>
      <c r="C64" s="38"/>
      <c r="E64" s="74"/>
    </row>
    <row r="65" spans="1:5" x14ac:dyDescent="0.35">
      <c r="A65" s="3">
        <v>37</v>
      </c>
      <c r="B65" s="14" t="s">
        <v>16</v>
      </c>
      <c r="C65" s="33"/>
      <c r="E65" s="74"/>
    </row>
    <row r="66" spans="1:5" x14ac:dyDescent="0.35">
      <c r="A66" s="3">
        <v>38</v>
      </c>
      <c r="B66" s="14" t="s">
        <v>17</v>
      </c>
      <c r="C66" s="33"/>
      <c r="E66" s="74"/>
    </row>
    <row r="67" spans="1:5" x14ac:dyDescent="0.35">
      <c r="A67" s="3">
        <v>39</v>
      </c>
      <c r="B67" s="14" t="s">
        <v>18</v>
      </c>
      <c r="C67" s="36"/>
      <c r="E67" s="74"/>
    </row>
    <row r="68" spans="1:5" x14ac:dyDescent="0.35">
      <c r="A68" s="3"/>
      <c r="E68" s="74"/>
    </row>
  </sheetData>
  <hyperlinks>
    <hyperlink ref="F15" r:id="rId1"/>
    <hyperlink ref="C15" r:id="rId2"/>
    <hyperlink ref="F5" r:id="rId3"/>
    <hyperlink ref="C5" r:id="rId4"/>
    <hyperlink ref="C54" r:id="rId5"/>
  </hyperlinks>
  <pageMargins left="0.25" right="0.25" top="0.25" bottom="0.25" header="0" footer="0"/>
  <pageSetup scale="67" orientation="portrait" horizontalDpi="4294967295" verticalDpi="4294967295" r:id="rId6"/>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C17 D21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5" x14ac:dyDescent="0.35"/>
  <sheetData>
    <row r="1" spans="1:2" ht="15.5" x14ac:dyDescent="0.35">
      <c r="A1" s="45" t="s">
        <v>79</v>
      </c>
      <c r="B1" s="42" t="s">
        <v>80</v>
      </c>
    </row>
    <row r="2" spans="1:2" ht="15.5" x14ac:dyDescent="0.35">
      <c r="A2" s="45"/>
    </row>
    <row r="3" spans="1:2" ht="15.5" x14ac:dyDescent="0.35">
      <c r="A3" s="45" t="s">
        <v>81</v>
      </c>
      <c r="B3" s="43" t="s">
        <v>50</v>
      </c>
    </row>
    <row r="4" spans="1:2" ht="15.5" x14ac:dyDescent="0.35">
      <c r="A4" s="45"/>
    </row>
    <row r="5" spans="1:2" ht="15.5" x14ac:dyDescent="0.35">
      <c r="A5" s="45" t="s">
        <v>82</v>
      </c>
      <c r="B5" s="42" t="s">
        <v>54</v>
      </c>
    </row>
    <row r="6" spans="1:2" ht="15.5" x14ac:dyDescent="0.35">
      <c r="A6" s="44"/>
    </row>
    <row r="7" spans="1:2" ht="15.5" x14ac:dyDescent="0.35">
      <c r="A7" s="44" t="s">
        <v>83</v>
      </c>
      <c r="B7" s="37" t="s">
        <v>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4.5" x14ac:dyDescent="0.35"/>
  <sheetData>
    <row r="1" spans="1:3" x14ac:dyDescent="0.35">
      <c r="A1" t="s">
        <v>95</v>
      </c>
    </row>
    <row r="4" spans="1:3" x14ac:dyDescent="0.35">
      <c r="A4" t="s">
        <v>96</v>
      </c>
      <c r="C4" s="70" t="s">
        <v>97</v>
      </c>
    </row>
    <row r="5" spans="1:3" x14ac:dyDescent="0.35">
      <c r="C5" s="70" t="s">
        <v>98</v>
      </c>
    </row>
    <row r="9" spans="1:3" x14ac:dyDescent="0.35">
      <c r="A9"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telescopeA</vt:lpstr>
      <vt:lpstr>06in</vt:lpstr>
      <vt:lpstr>07in</vt:lpstr>
      <vt:lpstr>07in_ST7</vt:lpstr>
      <vt:lpstr>links</vt:lpstr>
      <vt:lpstr>dropdown_options</vt:lpstr>
      <vt:lpstr>'07in'!Print_Area</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Caleb Harada</cp:lastModifiedBy>
  <cp:lastPrinted>2017-01-05T19:20:00Z</cp:lastPrinted>
  <dcterms:created xsi:type="dcterms:W3CDTF">2015-12-30T12:41:11Z</dcterms:created>
  <dcterms:modified xsi:type="dcterms:W3CDTF">2017-03-04T23:31:09Z</dcterms:modified>
</cp:coreProperties>
</file>